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6437B49D-FF04-498B-9106-510AA8484AFB}" xr6:coauthVersionLast="47" xr6:coauthVersionMax="47" xr10:uidLastSave="{00000000-0000-0000-0000-000000000000}"/>
  <workbookProtection workbookAlgorithmName="SHA-512" workbookHashValue="HttpVi2hQvBIkPlPSz2LDng76xtCSCNFWgAYTUPDIIPYbK5dy+gJKM9PY4Chtg/c0nZdGkPsI1LL9AUyFL0fHA==" workbookSaltValue="MrS+OLVOwdzdP9vFLpJEng==" workbookSpinCount="100000" lockStructure="1"/>
  <bookViews>
    <workbookView xWindow="-16035" yWindow="-24120" windowWidth="57840" windowHeight="2352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2" i="1" l="1"/>
  <c r="F94" i="1"/>
  <c r="F48" i="1"/>
  <c r="Q126" i="1"/>
  <c r="M121" i="1"/>
  <c r="Q124" i="1"/>
  <c r="N124" i="1"/>
  <c r="M123" i="1"/>
  <c r="L124" i="1"/>
  <c r="P125" i="1"/>
  <c r="O127" i="1"/>
  <c r="O122" i="1"/>
  <c r="Q123" i="1"/>
  <c r="O125" i="1"/>
  <c r="L126" i="1"/>
  <c r="O124" i="1"/>
  <c r="M124" i="1"/>
  <c r="L122" i="1"/>
  <c r="Q127" i="1"/>
  <c r="M122" i="1"/>
  <c r="N123" i="1"/>
  <c r="P123" i="1"/>
  <c r="M125" i="1"/>
  <c r="P106" i="1"/>
  <c r="P108" i="1"/>
  <c r="N127" i="1"/>
  <c r="P124" i="1"/>
  <c r="Q125" i="1"/>
  <c r="O126" i="1"/>
  <c r="P126" i="1"/>
  <c r="N125" i="1"/>
  <c r="P107" i="1"/>
  <c r="L121" i="1"/>
  <c r="N122" i="1"/>
  <c r="P122" i="1"/>
  <c r="N126" i="1"/>
  <c r="L127" i="1"/>
  <c r="Q121" i="1"/>
  <c r="P121" i="1"/>
  <c r="M127" i="1"/>
  <c r="O121" i="1"/>
  <c r="L123" i="1"/>
  <c r="L125" i="1"/>
  <c r="N121" i="1"/>
  <c r="P127" i="1"/>
  <c r="O123" i="1"/>
  <c r="M126" i="1"/>
  <c r="Q122" i="1"/>
  <c r="E145" i="1" l="1"/>
  <c r="F140" i="1"/>
  <c r="G141" i="1"/>
  <c r="G140" i="1"/>
  <c r="F146" i="1"/>
  <c r="F145" i="1"/>
  <c r="F144" i="1"/>
  <c r="F143" i="1"/>
  <c r="F142" i="1"/>
  <c r="F141" i="1"/>
  <c r="E146" i="1"/>
  <c r="E144" i="1"/>
  <c r="E143" i="1"/>
  <c r="E142" i="1"/>
  <c r="E141" i="1"/>
  <c r="E140" i="1"/>
  <c r="H141" i="1"/>
  <c r="I141" i="1"/>
  <c r="J141" i="1"/>
  <c r="H140" i="1"/>
  <c r="I140" i="1"/>
  <c r="J140" i="1"/>
  <c r="J146" i="1"/>
  <c r="I146" i="1"/>
  <c r="H146" i="1"/>
  <c r="G146" i="1"/>
  <c r="C146" i="1"/>
  <c r="J145" i="1"/>
  <c r="I145" i="1"/>
  <c r="H145" i="1"/>
  <c r="G145" i="1"/>
  <c r="C145" i="1"/>
  <c r="J144" i="1"/>
  <c r="I144" i="1"/>
  <c r="H144" i="1"/>
  <c r="G144" i="1"/>
  <c r="C144" i="1"/>
  <c r="J143" i="1"/>
  <c r="I143" i="1"/>
  <c r="H143" i="1"/>
  <c r="G143" i="1"/>
  <c r="C143" i="1"/>
  <c r="J142" i="1"/>
  <c r="I142" i="1"/>
  <c r="H142" i="1"/>
  <c r="G142" i="1"/>
  <c r="C142" i="1"/>
  <c r="C141" i="1"/>
  <c r="C140" i="1"/>
  <c r="E12" i="1"/>
  <c r="E11" i="1"/>
  <c r="E10" i="1"/>
  <c r="E9" i="1"/>
  <c r="E8" i="1"/>
  <c r="E7" i="1"/>
  <c r="H147" i="1" l="1"/>
  <c r="D140" i="1"/>
  <c r="D143" i="1"/>
  <c r="D145" i="1"/>
  <c r="D141" i="1"/>
  <c r="G147" i="1"/>
  <c r="D146" i="1"/>
  <c r="D144" i="1"/>
  <c r="D142" i="1"/>
  <c r="F147" i="1"/>
  <c r="J147" i="1"/>
  <c r="I147" i="1"/>
  <c r="E147" i="1"/>
  <c r="D147" i="1" l="1"/>
  <c r="I110" i="1"/>
  <c r="F30" i="1"/>
  <c r="F43" i="1"/>
  <c r="F72" i="1"/>
  <c r="F29" i="1"/>
  <c r="G130" i="1"/>
  <c r="F60" i="1"/>
  <c r="F70" i="1"/>
  <c r="F31" i="1"/>
  <c r="F34" i="1"/>
  <c r="E36" i="1"/>
  <c r="D36" i="1"/>
  <c r="F35" i="1"/>
  <c r="F95" i="1"/>
  <c r="F96" i="1"/>
  <c r="F97" i="1"/>
  <c r="F98" i="1"/>
  <c r="F99" i="1"/>
  <c r="F100" i="1"/>
  <c r="F82" i="1"/>
  <c r="F83" i="1"/>
  <c r="F84" i="1"/>
  <c r="F85" i="1"/>
  <c r="F86" i="1"/>
  <c r="F87" i="1"/>
  <c r="F81" i="1"/>
  <c r="E101" i="1"/>
  <c r="D101" i="1"/>
  <c r="E88" i="1"/>
  <c r="D88" i="1"/>
  <c r="E75" i="1"/>
  <c r="D75" i="1"/>
  <c r="F69" i="1"/>
  <c r="F71" i="1"/>
  <c r="F73" i="1"/>
  <c r="F74" i="1"/>
  <c r="F68" i="1"/>
  <c r="E62" i="1"/>
  <c r="D62" i="1"/>
  <c r="F56" i="1"/>
  <c r="F57" i="1"/>
  <c r="F58" i="1"/>
  <c r="F59" i="1"/>
  <c r="F61" i="1"/>
  <c r="F55" i="1"/>
  <c r="F44" i="1"/>
  <c r="F45" i="1"/>
  <c r="F46" i="1"/>
  <c r="F47" i="1"/>
  <c r="F42" i="1"/>
  <c r="E49" i="1"/>
  <c r="D49" i="1"/>
  <c r="F32" i="1"/>
  <c r="F33" i="1"/>
  <c r="J107" i="1"/>
  <c r="F130" i="1"/>
  <c r="J136" i="1"/>
  <c r="I136" i="1"/>
  <c r="H136" i="1"/>
  <c r="G136" i="1"/>
  <c r="F136" i="1"/>
  <c r="E136" i="1"/>
  <c r="J135" i="1"/>
  <c r="I135" i="1"/>
  <c r="H135" i="1"/>
  <c r="G135" i="1"/>
  <c r="F135" i="1"/>
  <c r="E135" i="1"/>
  <c r="J134" i="1"/>
  <c r="I134" i="1"/>
  <c r="H134" i="1"/>
  <c r="G134" i="1"/>
  <c r="F134" i="1"/>
  <c r="E134" i="1"/>
  <c r="J133" i="1"/>
  <c r="I133" i="1"/>
  <c r="H133" i="1"/>
  <c r="G133" i="1"/>
  <c r="F133" i="1"/>
  <c r="E133" i="1"/>
  <c r="J132" i="1"/>
  <c r="I132" i="1"/>
  <c r="H132" i="1"/>
  <c r="G132" i="1"/>
  <c r="F132" i="1"/>
  <c r="E132" i="1"/>
  <c r="J131" i="1"/>
  <c r="I131" i="1"/>
  <c r="H131" i="1"/>
  <c r="G131" i="1"/>
  <c r="F131" i="1"/>
  <c r="E131" i="1"/>
  <c r="J130" i="1"/>
  <c r="I130" i="1"/>
  <c r="H130" i="1"/>
  <c r="E130" i="1"/>
  <c r="D122" i="1"/>
  <c r="K122" i="1" s="1"/>
  <c r="D123" i="1"/>
  <c r="K123" i="1" s="1"/>
  <c r="E106" i="1"/>
  <c r="E108" i="1"/>
  <c r="G108" i="1" s="1"/>
  <c r="O108" i="1" s="1"/>
  <c r="E107" i="1"/>
  <c r="G107" i="1" s="1"/>
  <c r="D106" i="1"/>
  <c r="D108" i="1"/>
  <c r="D107" i="1"/>
  <c r="J128" i="1"/>
  <c r="I128" i="1"/>
  <c r="H128" i="1"/>
  <c r="F128" i="1"/>
  <c r="G128" i="1"/>
  <c r="E128" i="1"/>
  <c r="C124" i="1"/>
  <c r="C125" i="1"/>
  <c r="C126" i="1"/>
  <c r="O107" i="1" l="1"/>
  <c r="G106" i="1"/>
  <c r="O106" i="1" s="1"/>
  <c r="F49" i="1"/>
  <c r="F62" i="1"/>
  <c r="F88" i="1"/>
  <c r="F75" i="1"/>
  <c r="F36" i="1"/>
  <c r="F101" i="1"/>
  <c r="H106" i="1" l="1"/>
  <c r="C127" i="1"/>
  <c r="I112" i="1"/>
  <c r="I111" i="1"/>
  <c r="I109" i="1"/>
  <c r="I106" i="1"/>
  <c r="D109" i="1"/>
  <c r="D110" i="1"/>
  <c r="D111" i="1"/>
  <c r="D112" i="1"/>
  <c r="E109" i="1"/>
  <c r="G109" i="1" s="1"/>
  <c r="E110" i="1"/>
  <c r="G110" i="1" s="1"/>
  <c r="E111" i="1"/>
  <c r="G111" i="1" s="1"/>
  <c r="E112" i="1"/>
  <c r="M106" i="1" l="1"/>
  <c r="D121" i="1"/>
  <c r="K121" i="1" s="1"/>
  <c r="K106" i="1"/>
  <c r="N106" i="1" s="1"/>
  <c r="K111" i="1"/>
  <c r="D126" i="1" s="1"/>
  <c r="K126" i="1" s="1"/>
  <c r="K109" i="1"/>
  <c r="D124" i="1" s="1"/>
  <c r="K124" i="1" s="1"/>
  <c r="K112" i="1"/>
  <c r="E113" i="1"/>
  <c r="D113" i="1"/>
  <c r="M111" i="1" l="1"/>
  <c r="M109" i="1"/>
  <c r="K110" i="1"/>
  <c r="K113" i="1" s="1"/>
  <c r="D127" i="1"/>
  <c r="K127" i="1" s="1"/>
  <c r="M112" i="1"/>
  <c r="D125" i="1" l="1"/>
  <c r="K125" i="1" s="1"/>
  <c r="H14" i="1" s="1"/>
  <c r="M110" i="1"/>
  <c r="M113" i="1" s="1"/>
  <c r="G12" i="1" l="1"/>
  <c r="G9" i="1"/>
  <c r="G5" i="1"/>
  <c r="G11" i="1"/>
  <c r="G7" i="1"/>
  <c r="G4" i="1"/>
  <c r="G6" i="1"/>
  <c r="G8" i="1"/>
  <c r="G10" i="1"/>
  <c r="D128" i="1"/>
  <c r="I7" i="1" l="1"/>
  <c r="I8" i="1"/>
  <c r="I12" i="1"/>
  <c r="I10" i="1"/>
  <c r="I11" i="1"/>
  <c r="I9" i="1"/>
</calcChain>
</file>

<file path=xl/sharedStrings.xml><?xml version="1.0" encoding="utf-8"?>
<sst xmlns="http://schemas.openxmlformats.org/spreadsheetml/2006/main" count="186" uniqueCount="96">
  <si>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</si>
  <si>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</si>
  <si>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</si>
  <si>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</si>
  <si>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</si>
  <si>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</si>
  <si>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</si>
  <si>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</si>
  <si>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</si>
  <si>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</si>
  <si>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</si>
  <si>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７／１０</t>
    <phoneticPr fontId="2"/>
  </si>
  <si>
    <t>合計</t>
    <rPh sb="0" eb="2">
      <t>ゴウケイ</t>
    </rPh>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</si>
  <si>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</si>
  <si>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</si>
  <si>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</si>
  <si>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</si>
  <si>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</si>
  <si>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</si>
  <si>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</si>
  <si>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</si>
  <si>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</si>
  <si>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補助対象経費</t>
    <phoneticPr fontId="2"/>
  </si>
  <si>
    <r>
      <t>集客目標人数</t>
    </r>
    <r>
      <rPr>
        <sz val="9"/>
        <color theme="1"/>
        <rFont val="ＭＳ ゴシック"/>
        <family val="1"/>
        <charset val="128"/>
      </rPr>
      <t> </t>
    </r>
    <rPh sb="0" eb="4">
      <t>シュウキャクモクヒョウ</t>
    </rPh>
    <phoneticPr fontId="2"/>
  </si>
  <si>
    <t>７／１０</t>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</si>
  <si>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</si>
  <si>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</si>
  <si>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</si>
  <si>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</si>
  <si>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</si>
  <si>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</si>
  <si>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</si>
  <si>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</si>
  <si>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</si>
  <si>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</si>
  <si>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</si>
  <si>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</si>
  <si>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</si>
  <si>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</si>
  <si>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</si>
  <si>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</si>
  <si>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</si>
  <si>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</si>
  <si>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</si>
  <si>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</si>
  <si>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</si>
  <si>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</si>
  <si>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</si>
  <si>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</si>
  <si>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</si>
  <si>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</si>
  <si>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</si>
  <si>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</si>
  <si>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</si>
  <si>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</si>
  <si>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</si>
  <si>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NG6</t>
    <phoneticPr fontId="2"/>
  </si>
  <si>
    <t>NG5</t>
    <phoneticPr fontId="2"/>
  </si>
  <si>
    <t>NG7</t>
    <phoneticPr fontId="2"/>
  </si>
  <si>
    <t>チェック(補助対象経費の１／２または７／10以内)</t>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</si>
  <si>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</si>
  <si>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</si>
  <si>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</si>
  <si>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</si>
  <si>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</si>
  <si>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</si>
  <si>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</si>
  <si>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</si>
  <si>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</si>
  <si>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</si>
  <si>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</si>
  <si>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</si>
  <si>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</si>
  <si>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</si>
  <si>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</si>
  <si>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</si>
  <si>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</si>
  <si>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補助金交付申請額</t>
    <rPh sb="0" eb="3">
      <t>ホジョキン</t>
    </rPh>
    <rPh sb="3" eb="8">
      <t>コウフシンセイガク</t>
    </rPh>
    <phoneticPr fontId="2"/>
  </si>
  <si>
    <t>&lt;補助金算定結果一覧&gt;</t>
    <rPh sb="1" eb="3">
      <t>ホジョ</t>
    </rPh>
    <rPh sb="3" eb="4">
      <t>キン</t>
    </rPh>
    <rPh sb="4" eb="6">
      <t>サンテイ</t>
    </rPh>
    <rPh sb="6" eb="8">
      <t>ケッカ</t>
    </rPh>
    <rPh sb="8" eb="10">
      <t>イチラン</t>
    </rPh>
    <phoneticPr fontId="2"/>
  </si>
  <si>
    <t>　※様式第１「４．補助事業に要する経費」に記載して下さい。</t>
    <rPh sb="2" eb="4">
      <t>ヨウシキ</t>
    </rPh>
    <rPh sb="4" eb="5">
      <t>ダイ</t>
    </rPh>
    <rPh sb="21" eb="23">
      <t>キサイ</t>
    </rPh>
    <rPh sb="25" eb="26">
      <t>クダ</t>
    </rPh>
    <phoneticPr fontId="2"/>
  </si>
  <si>
    <t>　※様式第１「５．補助対象経費」に記載して下さい。</t>
    <rPh sb="2" eb="4">
      <t>ヨウシキ</t>
    </rPh>
    <rPh sb="4" eb="5">
      <t>ダイ</t>
    </rPh>
    <rPh sb="17" eb="19">
      <t>キサイ</t>
    </rPh>
    <rPh sb="21" eb="22">
      <t>クダ</t>
    </rPh>
    <phoneticPr fontId="2"/>
  </si>
  <si>
    <t>補助金交付申請額</t>
    <rPh sb="0" eb="3">
      <t>ホジョキン</t>
    </rPh>
    <rPh sb="3" eb="7">
      <t>コウフシンセイ</t>
    </rPh>
    <rPh sb="7" eb="8">
      <t>ガク</t>
    </rPh>
    <phoneticPr fontId="2"/>
  </si>
  <si>
    <t>　※様式第１「６．補助金交付申請額」に記載して下さい。</t>
    <rPh sb="2" eb="4">
      <t>ヨウシキ</t>
    </rPh>
    <rPh sb="4" eb="5">
      <t>ダイ</t>
    </rPh>
    <rPh sb="19" eb="21">
      <t>キサイ</t>
    </rPh>
    <rPh sb="23" eb="24">
      <t>クダ</t>
    </rPh>
    <phoneticPr fontId="2"/>
  </si>
  <si>
    <t>事業者別</t>
    <rPh sb="0" eb="3">
      <t>ジギョウシャ</t>
    </rPh>
    <rPh sb="3" eb="4">
      <t>ベツ</t>
    </rPh>
    <phoneticPr fontId="2"/>
  </si>
  <si>
    <t>&lt;補助金算定&gt;</t>
    <rPh sb="1" eb="6">
      <t>ホジョキンサンテイ</t>
    </rPh>
    <phoneticPr fontId="2"/>
  </si>
  <si>
    <t>補助金交付申請額の振り分け</t>
    <rPh sb="0" eb="2">
      <t>ホジョ</t>
    </rPh>
    <rPh sb="2" eb="3">
      <t>キン</t>
    </rPh>
    <rPh sb="3" eb="7">
      <t>コウフシンセイ</t>
    </rPh>
    <rPh sb="7" eb="8">
      <t>ガク</t>
    </rPh>
    <rPh sb="9" eb="10">
      <t>フ</t>
    </rPh>
    <rPh sb="11" eb="12">
      <t>ワ</t>
    </rPh>
    <phoneticPr fontId="2"/>
  </si>
  <si>
    <t>補助金交付申請額
（合計）</t>
    <rPh sb="0" eb="2">
      <t>ホジョ</t>
    </rPh>
    <rPh sb="2" eb="3">
      <t>キン</t>
    </rPh>
    <rPh sb="3" eb="7">
      <t>コウフシンセイ</t>
    </rPh>
    <rPh sb="7" eb="8">
      <t>ガク</t>
    </rPh>
    <rPh sb="10" eb="12">
      <t>ゴウケイ</t>
    </rPh>
    <phoneticPr fontId="2"/>
  </si>
  <si>
    <t>補助申請経費（人件費、謝金、補助員人件費）（L列106行～108行）の合計額が、補助申請経費の合計額（K列106行～108行）と一致するように金額を修正してください。</t>
    <rPh sb="0" eb="6">
      <t>ホジョシンセイケイヒ</t>
    </rPh>
    <rPh sb="7" eb="10">
      <t>ジンケンヒ</t>
    </rPh>
    <rPh sb="11" eb="13">
      <t>シャキン</t>
    </rPh>
    <rPh sb="14" eb="20">
      <t>ホジョインジンケンヒ</t>
    </rPh>
    <rPh sb="35" eb="37">
      <t>ゴウケイ</t>
    </rPh>
    <rPh sb="37" eb="38">
      <t>ガク</t>
    </rPh>
    <rPh sb="40" eb="46">
      <t>ホジョシンセイケイヒ</t>
    </rPh>
    <rPh sb="47" eb="50">
      <t>ゴウケイガク</t>
    </rPh>
    <rPh sb="52" eb="53">
      <t>レツ</t>
    </rPh>
    <rPh sb="56" eb="57">
      <t>ギョウ</t>
    </rPh>
    <rPh sb="61" eb="62">
      <t>ギョウ</t>
    </rPh>
    <rPh sb="64" eb="66">
      <t>イッチ</t>
    </rPh>
    <rPh sb="71" eb="73">
      <t>キンガク</t>
    </rPh>
    <rPh sb="74" eb="76">
      <t>シュウセイ</t>
    </rPh>
    <phoneticPr fontId="2"/>
  </si>
  <si>
    <t>各事業者の人件費及び謝金について、事業者別の人件費及び謝金の振り分けした金額（E列～J列、121行～122行）が、事業者の補助対象経費（E列25行～101行のうち、人件費及び謝金）のそれぞれに１／２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2" eb="85">
      <t>ジンケンヒ</t>
    </rPh>
    <rPh sb="85" eb="86">
      <t>オヨ</t>
    </rPh>
    <rPh sb="87" eb="89">
      <t>シャキン</t>
    </rPh>
    <rPh sb="100" eb="101">
      <t>ジョウ</t>
    </rPh>
    <rPh sb="103" eb="104">
      <t>ガク</t>
    </rPh>
    <rPh sb="104" eb="106">
      <t>イカ</t>
    </rPh>
    <rPh sb="112" eb="114">
      <t>シュウセイ</t>
    </rPh>
    <phoneticPr fontId="2"/>
  </si>
  <si>
    <t>各事業者の補助員人件費、広告費、システム構築・運営費、その他諸経費、リスキリング経費について、事業者別の振り分けした金額（E列～J列、123行～127行）が、事業者の補助対象経費（E列25行～101行のうち、補助員人件費、広告費、システム構築・運営費、その他諸経費、リスキリング経費）のそれぞれに７／10を乗じた額以下になるように修正してください。</t>
    <rPh sb="104" eb="107">
      <t>ホジョイン</t>
    </rPh>
    <rPh sb="107" eb="110">
      <t>ジンケンヒ</t>
    </rPh>
    <rPh sb="111" eb="114">
      <t>コウコクヒ</t>
    </rPh>
    <rPh sb="119" eb="121">
      <t>コウチク</t>
    </rPh>
    <rPh sb="122" eb="125">
      <t>ウンエイヒ</t>
    </rPh>
    <rPh sb="128" eb="132">
      <t>タショケイヒ</t>
    </rPh>
    <rPh sb="139" eb="141">
      <t>ケイヒ</t>
    </rPh>
    <phoneticPr fontId="2"/>
  </si>
  <si>
    <t>※様式第2「（３）成果目標」の各合計人数から転記願います。</t>
    <phoneticPr fontId="2"/>
  </si>
  <si>
    <t>補助申請経費（謝金）（L列107行）が、補助率乗算後の補助対象経費(c)の謝金（G列107行）の金額以下かつ謝金の上限額(d)（J列107行目）以下になるように修正してください。また、補助申請経費（謝金）（L列107行）は内部計算の都合上、数式を用いずにご記入ください。</t>
    <rPh sb="0" eb="2">
      <t>ホジョ</t>
    </rPh>
    <rPh sb="2" eb="4">
      <t>シンセイ</t>
    </rPh>
    <rPh sb="4" eb="6">
      <t>ケイヒ</t>
    </rPh>
    <rPh sb="7" eb="9">
      <t>シャキン</t>
    </rPh>
    <rPh sb="12" eb="13">
      <t>レツ</t>
    </rPh>
    <rPh sb="16" eb="17">
      <t>ギョウ</t>
    </rPh>
    <rPh sb="20" eb="23">
      <t>ホジョリツ</t>
    </rPh>
    <rPh sb="23" eb="25">
      <t>ジョウザン</t>
    </rPh>
    <rPh sb="25" eb="26">
      <t>ゴ</t>
    </rPh>
    <rPh sb="27" eb="29">
      <t>ホジョ</t>
    </rPh>
    <rPh sb="29" eb="31">
      <t>タイショウ</t>
    </rPh>
    <rPh sb="31" eb="33">
      <t>ケイヒ</t>
    </rPh>
    <rPh sb="37" eb="39">
      <t>シャキン</t>
    </rPh>
    <rPh sb="41" eb="42">
      <t>レツ</t>
    </rPh>
    <rPh sb="45" eb="46">
      <t>ギョウ</t>
    </rPh>
    <rPh sb="48" eb="50">
      <t>キンガク</t>
    </rPh>
    <rPh sb="50" eb="52">
      <t>イカ</t>
    </rPh>
    <rPh sb="54" eb="56">
      <t>シャキン</t>
    </rPh>
    <rPh sb="57" eb="60">
      <t>ジョウゲンガク</t>
    </rPh>
    <rPh sb="65" eb="66">
      <t>レツ</t>
    </rPh>
    <rPh sb="69" eb="71">
      <t>ギョウメ</t>
    </rPh>
    <rPh sb="72" eb="74">
      <t>イカ</t>
    </rPh>
    <rPh sb="80" eb="82">
      <t>シュウセイ</t>
    </rPh>
    <phoneticPr fontId="2"/>
  </si>
  <si>
    <t>補助申請経費（人件費）（L列106行）が、補助率乗算後の補助対象経費(c)の人件費（G列106行）の金額以下になるように修正してください。また、補助申請経費（人件費）（L列106行）は内部計算の都合上、数式を用いずにご記入ください。</t>
    <rPh sb="0" eb="2">
      <t>ホジョ</t>
    </rPh>
    <rPh sb="2" eb="4">
      <t>シンセイ</t>
    </rPh>
    <rPh sb="4" eb="6">
      <t>ケイヒ</t>
    </rPh>
    <rPh sb="7" eb="10">
      <t>ジンケンヒ</t>
    </rPh>
    <rPh sb="13" eb="14">
      <t>レツ</t>
    </rPh>
    <rPh sb="17" eb="18">
      <t>ギョウ</t>
    </rPh>
    <rPh sb="21" eb="24">
      <t>ホジョリツ</t>
    </rPh>
    <rPh sb="24" eb="26">
      <t>ジョウザン</t>
    </rPh>
    <rPh sb="26" eb="27">
      <t>ゴ</t>
    </rPh>
    <rPh sb="28" eb="30">
      <t>ホジョ</t>
    </rPh>
    <rPh sb="30" eb="32">
      <t>タイショウ</t>
    </rPh>
    <rPh sb="32" eb="34">
      <t>ケイヒ</t>
    </rPh>
    <rPh sb="38" eb="41">
      <t>ジンケンヒ</t>
    </rPh>
    <rPh sb="43" eb="44">
      <t>レツ</t>
    </rPh>
    <rPh sb="47" eb="48">
      <t>ギョウ</t>
    </rPh>
    <rPh sb="50" eb="52">
      <t>キンガク</t>
    </rPh>
    <rPh sb="52" eb="54">
      <t>イカ</t>
    </rPh>
    <rPh sb="60" eb="62">
      <t>シュウセイ</t>
    </rPh>
    <rPh sb="103" eb="104">
      <t>モチ</t>
    </rPh>
    <rPh sb="109" eb="111">
      <t>キニュウ</t>
    </rPh>
    <phoneticPr fontId="2"/>
  </si>
  <si>
    <t>補助申請経費（補助員人件費）（L列108行）が、補助率乗算後の補助対象経費(c)の補助員人件費（G列108行）の金額以下になるように修正してください。また、補助申請経費（補助員人件費）（L列108行）は内部計算の都合上、数式を用いずにご記入ください。</t>
    <rPh sb="0" eb="2">
      <t>ホジョ</t>
    </rPh>
    <rPh sb="2" eb="4">
      <t>シンセイ</t>
    </rPh>
    <rPh sb="4" eb="6">
      <t>ケイヒ</t>
    </rPh>
    <rPh sb="7" eb="10">
      <t>ホジョイン</t>
    </rPh>
    <rPh sb="10" eb="13">
      <t>ジンケンヒ</t>
    </rPh>
    <rPh sb="16" eb="17">
      <t>レツ</t>
    </rPh>
    <rPh sb="20" eb="21">
      <t>ギョウ</t>
    </rPh>
    <rPh sb="24" eb="27">
      <t>ホジョリツ</t>
    </rPh>
    <rPh sb="27" eb="29">
      <t>ジョウザン</t>
    </rPh>
    <rPh sb="29" eb="30">
      <t>ゴ</t>
    </rPh>
    <rPh sb="31" eb="33">
      <t>ホジョ</t>
    </rPh>
    <rPh sb="33" eb="35">
      <t>タイショウ</t>
    </rPh>
    <rPh sb="35" eb="37">
      <t>ケイヒ</t>
    </rPh>
    <rPh sb="41" eb="44">
      <t>ホジョイン</t>
    </rPh>
    <rPh sb="42" eb="45">
      <t>ジンケンヒ</t>
    </rPh>
    <rPh sb="47" eb="48">
      <t>レツ</t>
    </rPh>
    <rPh sb="49" eb="50">
      <t>レツ</t>
    </rPh>
    <rPh sb="53" eb="54">
      <t>ギョウ</t>
    </rPh>
    <rPh sb="54" eb="56">
      <t>キンガク</t>
    </rPh>
    <rPh sb="56" eb="58">
      <t>イカ</t>
    </rPh>
    <rPh sb="58" eb="60">
      <t>イカ</t>
    </rPh>
    <rPh sb="64" eb="66">
      <t>シュウセイ</t>
    </rPh>
    <rPh sb="66" eb="68">
      <t>シュウセイ</t>
    </rPh>
    <phoneticPr fontId="2"/>
  </si>
  <si>
    <t>各経費について、補助申請経費の合計額（D列121行～128行）と事業者別の合計額（E列～J列121行～128行）が一致するように修正してください。また、事業者別の合計額（E列～J列121行～128行）は内部計算の都合上、数式を用いずにご記入ください。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126" eb="127">
      <t>エン</t>
    </rPh>
    <rPh sb="141" eb="143">
      <t>カイショウ</t>
    </rPh>
    <rPh sb="147" eb="149">
      <t>バアイ</t>
    </rPh>
    <rPh sb="152" eb="154">
      <t>ガイトウ</t>
    </rPh>
    <rPh sb="156" eb="159">
      <t>ジギョウシャ</t>
    </rPh>
    <rPh sb="160" eb="162">
      <t>ヒモク</t>
    </rPh>
    <rPh sb="165" eb="166">
      <t>エン</t>
    </rPh>
    <phoneticPr fontId="2"/>
  </si>
  <si>
    <t>11_Ver.5.0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</si>
</sst>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5">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8"/>
      <color theme="1"/>
      <name val="ＭＳ 明朝"/>
      <family val="1"/>
      <charset val="128"/>
    </font>
    <font>
      <sz val="14"/>
      <color theme="1"/>
      <name val="Yu Gothic"/>
      <family val="2"/>
      <scheme val="minor"/>
    </font>
    <font>
      <sz val="14"/>
      <color theme="1"/>
      <name val="Yu Gothic UI"/>
      <family val="3"/>
      <charset val="128"/>
    </font>
    <font>
      <sz val="11"/>
      <color rgb="FFFF0000"/>
      <name val="Yu Gothic"/>
      <family val="2"/>
      <scheme val="minor"/>
    </font>
    <font>
      <sz val="11"/>
      <color rgb="FFFF0000"/>
      <name val="Yu Gothic"/>
      <family val="3"/>
      <charset val="128"/>
      <scheme val="minor"/>
    </font>
    <font>
      <sz val="10"/>
      <name val="Yu Gothic"/>
      <family val="2"/>
      <scheme val="minor"/>
    </font>
    <font>
      <sz val="12"/>
      <color theme="0" tint="-0.14999847407452621"/>
      <name val="Yu Gothic"/>
      <family val="2"/>
      <scheme val="minor"/>
    </font>
    <font>
      <sz val="10"/>
      <color theme="0"/>
      <name val="ＭＳ 明朝"/>
      <family val="1"/>
      <charset val="128"/>
    </font>
    <font>
      <sz val="10"/>
      <color theme="1"/>
      <name val="Yu Gothic"/>
      <family val="3"/>
      <charset val="128"/>
      <scheme val="minor"/>
    </font>
    <font>
      <sz val="10"/>
      <color theme="0"/>
      <name val="Yu Gothic"/>
      <family val="3"/>
      <charset val="128"/>
      <scheme val="minor"/>
    </font>
    <font>
      <sz val="17"/>
      <color theme="1"/>
      <name val="Yu Gothic UI"/>
      <family val="3"/>
      <charset val="128"/>
    </font>
    <font>
      <sz val="9"/>
      <color theme="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52">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38" fontId="17" fillId="0" borderId="0" applyFont="0" applyFill="0" applyBorder="0" applyAlignment="0" applyProtection="0">
      <alignment vertical="center"/>
    </xf>
  </cellStyleXfs>
  <cellXfs count="154">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lignment horizontal="justify" vertical="center" wrapText="1"/>
    </xf>
    <xf numFmtId="0" fontId="1" fillId="0" borderId="13" xfId="0" applyFont="1" applyBorder="1" applyAlignment="1">
      <alignment horizontal="justify" vertical="center" wrapText="1"/>
    </xf>
    <xf numFmtId="0" fontId="6" fillId="0" borderId="0" xfId="0" applyFont="1" applyAlignment="1">
      <alignment vertical="center"/>
    </xf>
    <xf numFmtId="0" fontId="1" fillId="0" borderId="0" xfId="0" applyFont="1" applyAlignment="1">
      <alignment horizontal="justify" vertical="center" wrapText="1"/>
    </xf>
    <xf numFmtId="0" fontId="3" fillId="0" borderId="0" xfId="0" applyFont="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11" xfId="0" applyFont="1" applyBorder="1" applyAlignment="1">
      <alignment horizontal="center" vertical="center" wrapText="1"/>
    </xf>
    <xf numFmtId="0" fontId="5" fillId="0" borderId="0" xfId="0" applyFont="1" applyAlignment="1">
      <alignment vertical="center"/>
    </xf>
    <xf numFmtId="0" fontId="5" fillId="0" borderId="10" xfId="0" applyFont="1" applyBorder="1" applyAlignment="1">
      <alignment vertical="center"/>
    </xf>
    <xf numFmtId="0" fontId="5"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5" xfId="0" applyFont="1" applyBorder="1" applyAlignment="1">
      <alignment vertical="center"/>
    </xf>
    <xf numFmtId="176" fontId="5" fillId="0" borderId="5" xfId="0" applyNumberFormat="1" applyFont="1" applyBorder="1" applyAlignment="1">
      <alignment horizontal="right" vertical="center"/>
    </xf>
    <xf numFmtId="56" fontId="5" fillId="0" borderId="5" xfId="0" quotePrefix="1" applyNumberFormat="1" applyFont="1" applyBorder="1" applyAlignment="1">
      <alignment horizontal="center" vertical="center"/>
    </xf>
    <xf numFmtId="176" fontId="8" fillId="0" borderId="5" xfId="0" applyNumberFormat="1" applyFont="1" applyBorder="1" applyAlignment="1">
      <alignment horizontal="right" vertical="center"/>
    </xf>
    <xf numFmtId="176" fontId="9" fillId="0" borderId="9" xfId="0" applyNumberFormat="1" applyFont="1" applyBorder="1" applyAlignment="1">
      <alignment vertical="center"/>
    </xf>
    <xf numFmtId="0" fontId="9" fillId="0" borderId="9" xfId="0" applyFont="1" applyBorder="1" applyAlignment="1">
      <alignment horizontal="center" vertical="center"/>
    </xf>
    <xf numFmtId="176" fontId="5" fillId="0" borderId="17" xfId="0" applyNumberFormat="1" applyFont="1" applyBorder="1" applyAlignment="1">
      <alignment vertical="center"/>
    </xf>
    <xf numFmtId="176" fontId="5" fillId="0" borderId="18" xfId="0" applyNumberFormat="1"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0" fontId="0" fillId="0" borderId="0" xfId="0" applyAlignment="1">
      <alignment vertical="center"/>
    </xf>
    <xf numFmtId="0" fontId="3"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3" fillId="0" borderId="21" xfId="0" applyFont="1" applyBorder="1" applyAlignment="1">
      <alignment vertical="center"/>
    </xf>
    <xf numFmtId="0" fontId="9" fillId="0" borderId="5" xfId="0" applyFont="1" applyBorder="1" applyAlignment="1">
      <alignment horizontal="center" vertical="center"/>
    </xf>
    <xf numFmtId="0" fontId="13" fillId="0" borderId="0" xfId="0" applyFont="1" applyAlignment="1">
      <alignment vertical="center"/>
    </xf>
    <xf numFmtId="0" fontId="5" fillId="0" borderId="13" xfId="0" applyFont="1" applyBorder="1" applyAlignment="1">
      <alignment vertical="center"/>
    </xf>
    <xf numFmtId="176" fontId="5" fillId="0" borderId="25" xfId="0" applyNumberFormat="1" applyFont="1" applyBorder="1" applyAlignment="1">
      <alignment vertical="center"/>
    </xf>
    <xf numFmtId="0" fontId="3" fillId="0" borderId="12" xfId="0" applyFont="1" applyBorder="1" applyAlignment="1">
      <alignment horizontal="center" vertical="center"/>
    </xf>
    <xf numFmtId="176" fontId="14" fillId="0" borderId="24" xfId="0" applyNumberFormat="1" applyFont="1" applyBorder="1" applyAlignment="1">
      <alignment horizontal="center" vertical="center" shrinkToFit="1"/>
    </xf>
    <xf numFmtId="0" fontId="5" fillId="0" borderId="26" xfId="0" applyFont="1" applyBorder="1" applyAlignment="1">
      <alignment vertical="center" wrapText="1"/>
    </xf>
    <xf numFmtId="0" fontId="5" fillId="0" borderId="13" xfId="0" applyFont="1" applyBorder="1" applyAlignment="1">
      <alignment horizontal="left" vertical="center" wrapText="1"/>
    </xf>
    <xf numFmtId="0" fontId="5" fillId="0" borderId="25" xfId="0" applyFont="1" applyBorder="1" applyAlignment="1">
      <alignment horizontal="left" vertical="center" wrapText="1"/>
    </xf>
    <xf numFmtId="0" fontId="5" fillId="0" borderId="6" xfId="0" applyFont="1" applyBorder="1" applyAlignment="1">
      <alignment vertical="center"/>
    </xf>
    <xf numFmtId="0" fontId="3" fillId="0" borderId="5" xfId="0" applyFont="1" applyBorder="1" applyAlignment="1">
      <alignment horizontal="center" vertical="center"/>
    </xf>
    <xf numFmtId="176" fontId="4" fillId="0" borderId="20" xfId="0" applyNumberFormat="1" applyFont="1" applyBorder="1" applyAlignment="1">
      <alignment vertical="center" shrinkToFit="1"/>
    </xf>
    <xf numFmtId="38" fontId="9" fillId="0" borderId="9" xfId="1" applyFont="1" applyBorder="1" applyAlignment="1" applyProtection="1">
      <alignment horizontal="center" vertical="center"/>
    </xf>
    <xf numFmtId="176" fontId="18" fillId="0" borderId="5" xfId="0" applyNumberFormat="1" applyFont="1" applyBorder="1" applyAlignment="1">
      <alignment horizontal="right" vertical="center"/>
    </xf>
    <xf numFmtId="176" fontId="5" fillId="0" borderId="29" xfId="0" applyNumberFormat="1" applyFont="1" applyBorder="1" applyAlignment="1">
      <alignment vertical="center"/>
    </xf>
    <xf numFmtId="0" fontId="19" fillId="0" borderId="27"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5" fillId="0" borderId="16" xfId="0" applyFont="1" applyBorder="1" applyAlignment="1">
      <alignment horizontal="center" vertical="center" wrapText="1"/>
    </xf>
    <xf numFmtId="0" fontId="21" fillId="0" borderId="8" xfId="0" applyFont="1" applyBorder="1" applyAlignment="1">
      <alignment horizontal="center" vertical="center"/>
    </xf>
    <xf numFmtId="0" fontId="22" fillId="0" borderId="0" xfId="0" applyFont="1" applyAlignment="1">
      <alignment vertical="center"/>
    </xf>
    <xf numFmtId="0" fontId="5" fillId="0" borderId="22" xfId="0" applyFont="1" applyBorder="1" applyAlignment="1">
      <alignment vertical="center"/>
    </xf>
    <xf numFmtId="0" fontId="5" fillId="0" borderId="24" xfId="0" applyFont="1" applyBorder="1" applyAlignment="1">
      <alignment vertical="center"/>
    </xf>
    <xf numFmtId="176" fontId="4" fillId="0" borderId="5" xfId="0" applyNumberFormat="1" applyFont="1" applyBorder="1" applyAlignment="1">
      <alignment vertical="center" shrinkToFit="1"/>
    </xf>
    <xf numFmtId="176" fontId="4" fillId="2" borderId="5" xfId="0" applyNumberFormat="1" applyFont="1" applyFill="1" applyBorder="1" applyAlignment="1">
      <alignment vertical="center" shrinkToFit="1"/>
    </xf>
    <xf numFmtId="0" fontId="16" fillId="0" borderId="14" xfId="0" applyFont="1" applyBorder="1" applyAlignment="1">
      <alignment vertical="center" wrapText="1"/>
    </xf>
    <xf numFmtId="0" fontId="16" fillId="0" borderId="14" xfId="0" applyFont="1" applyBorder="1" applyAlignment="1">
      <alignment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7"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24" fillId="0" borderId="0" xfId="0" applyFont="1" applyAlignment="1">
      <alignment vertical="center"/>
    </xf>
    <xf numFmtId="0" fontId="25" fillId="0" borderId="44" xfId="0" applyFont="1" applyBorder="1" applyAlignment="1">
      <alignment horizontal="center" vertical="center" wrapText="1"/>
    </xf>
    <xf numFmtId="0" fontId="25" fillId="0" borderId="17" xfId="0" applyFont="1" applyBorder="1" applyAlignment="1">
      <alignment vertical="center"/>
    </xf>
    <xf numFmtId="0" fontId="25" fillId="0" borderId="36" xfId="0" applyFont="1" applyBorder="1" applyAlignment="1">
      <alignment vertical="center"/>
    </xf>
    <xf numFmtId="0" fontId="25" fillId="0" borderId="45" xfId="0" applyFont="1" applyBorder="1" applyAlignment="1">
      <alignment vertical="center"/>
    </xf>
    <xf numFmtId="0" fontId="26" fillId="0" borderId="0" xfId="0" applyFont="1" applyAlignment="1">
      <alignment vertical="center"/>
    </xf>
    <xf numFmtId="0" fontId="25" fillId="0" borderId="46" xfId="0" applyFont="1" applyBorder="1" applyAlignment="1">
      <alignment vertical="center"/>
    </xf>
    <xf numFmtId="0" fontId="25" fillId="0" borderId="47" xfId="0" applyFont="1" applyBorder="1" applyAlignment="1">
      <alignment vertical="center"/>
    </xf>
    <xf numFmtId="0" fontId="25" fillId="0" borderId="48" xfId="0" applyFont="1" applyBorder="1" applyAlignment="1">
      <alignment vertical="center"/>
    </xf>
    <xf numFmtId="0" fontId="27" fillId="0" borderId="0" xfId="0" applyFont="1" applyAlignment="1">
      <alignment vertical="center"/>
    </xf>
    <xf numFmtId="0" fontId="25" fillId="0" borderId="49" xfId="0" applyFont="1" applyBorder="1" applyAlignment="1">
      <alignment horizontal="center" vertical="center"/>
    </xf>
    <xf numFmtId="0" fontId="25" fillId="0" borderId="50" xfId="0" applyFont="1" applyBorder="1" applyAlignment="1">
      <alignment vertical="center"/>
    </xf>
    <xf numFmtId="0" fontId="25" fillId="0" borderId="49" xfId="0" applyFont="1" applyBorder="1" applyAlignment="1">
      <alignment vertical="center"/>
    </xf>
    <xf numFmtId="0" fontId="25" fillId="0" borderId="51" xfId="0" applyFont="1" applyBorder="1" applyAlignment="1">
      <alignment vertical="center"/>
    </xf>
    <xf numFmtId="176" fontId="8" fillId="0" borderId="18" xfId="0" applyNumberFormat="1" applyFont="1" applyBorder="1" applyAlignment="1">
      <alignment vertical="center"/>
    </xf>
    <xf numFmtId="176" fontId="8" fillId="0" borderId="20" xfId="0" applyNumberFormat="1" applyFont="1" applyBorder="1" applyAlignment="1">
      <alignment vertical="center" shrinkToFit="1"/>
    </xf>
    <xf numFmtId="0" fontId="5" fillId="0" borderId="14" xfId="0" applyFont="1" applyBorder="1" applyAlignment="1">
      <alignment vertical="center" wrapText="1"/>
    </xf>
    <xf numFmtId="176" fontId="4" fillId="0" borderId="27" xfId="0" applyNumberFormat="1" applyFont="1" applyBorder="1" applyAlignment="1">
      <alignment vertical="center" shrinkToFit="1"/>
    </xf>
    <xf numFmtId="176" fontId="4" fillId="0" borderId="19" xfId="0" applyNumberFormat="1" applyFont="1" applyBorder="1" applyAlignment="1">
      <alignment vertical="center" shrinkToFit="1"/>
    </xf>
    <xf numFmtId="176" fontId="4" fillId="5" borderId="22" xfId="0" applyNumberFormat="1" applyFont="1" applyFill="1" applyBorder="1" applyAlignment="1" applyProtection="1">
      <alignment vertical="center"/>
      <protection locked="0"/>
    </xf>
    <xf numFmtId="176" fontId="4" fillId="4" borderId="27" xfId="0" applyNumberFormat="1" applyFont="1" applyFill="1" applyBorder="1" applyAlignment="1" applyProtection="1">
      <alignment vertical="center" shrinkToFit="1"/>
      <protection locked="0"/>
    </xf>
    <xf numFmtId="176" fontId="4" fillId="5" borderId="27" xfId="0" applyNumberFormat="1" applyFont="1" applyFill="1" applyBorder="1" applyAlignment="1" applyProtection="1">
      <alignment vertical="center" shrinkToFit="1"/>
      <protection locked="0"/>
    </xf>
    <xf numFmtId="176" fontId="4" fillId="4" borderId="19" xfId="0" applyNumberFormat="1" applyFont="1" applyFill="1" applyBorder="1" applyAlignment="1" applyProtection="1">
      <alignment vertical="center" shrinkToFit="1"/>
      <protection locked="0"/>
    </xf>
    <xf numFmtId="176" fontId="4" fillId="4" borderId="20" xfId="0" applyNumberFormat="1" applyFont="1" applyFill="1" applyBorder="1" applyAlignment="1" applyProtection="1">
      <alignment vertical="center" shrinkToFit="1"/>
      <protection locked="0"/>
    </xf>
    <xf numFmtId="0" fontId="30" fillId="0" borderId="0" xfId="0" applyFont="1" applyAlignment="1">
      <alignment vertical="center"/>
    </xf>
    <xf numFmtId="0" fontId="31" fillId="0" borderId="0" xfId="0" applyFont="1" applyAlignment="1">
      <alignment vertical="center"/>
    </xf>
    <xf numFmtId="0" fontId="32" fillId="0" borderId="0" xfId="0" applyFont="1" applyAlignment="1">
      <alignment vertical="center"/>
    </xf>
    <xf numFmtId="0" fontId="20" fillId="0" borderId="39" xfId="0" applyFont="1" applyBorder="1" applyAlignment="1">
      <alignment horizontal="center" vertical="center"/>
    </xf>
    <xf numFmtId="0" fontId="29" fillId="0" borderId="0" xfId="0" applyFont="1" applyAlignment="1">
      <alignment vertical="center"/>
    </xf>
    <xf numFmtId="0" fontId="25" fillId="0" borderId="17" xfId="0" applyFont="1" applyBorder="1" applyAlignment="1">
      <alignment horizontal="left" vertical="center" shrinkToFit="1"/>
    </xf>
    <xf numFmtId="0" fontId="25" fillId="0" borderId="45" xfId="0" applyFont="1" applyBorder="1" applyAlignment="1">
      <alignment horizontal="left" vertical="center" shrinkToFi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4" fillId="3" borderId="6" xfId="0" applyFont="1" applyFill="1" applyBorder="1" applyAlignment="1" applyProtection="1">
      <alignment vertical="center" shrinkToFit="1"/>
      <protection locked="0"/>
    </xf>
    <xf numFmtId="0" fontId="28" fillId="0" borderId="7" xfId="0" applyFont="1" applyBorder="1" applyAlignment="1" applyProtection="1">
      <alignment vertical="center" shrinkToFit="1"/>
      <protection locked="0"/>
    </xf>
    <xf numFmtId="0" fontId="28" fillId="0" borderId="8" xfId="0" applyFont="1" applyBorder="1" applyAlignment="1" applyProtection="1">
      <alignment vertical="center" shrinkToFit="1"/>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5" fillId="0" borderId="6" xfId="0" applyFont="1" applyBorder="1" applyAlignment="1">
      <alignment horizontal="left" vertical="center" wrapText="1"/>
    </xf>
    <xf numFmtId="0" fontId="5" fillId="0" borderId="8" xfId="0" applyFont="1" applyBorder="1" applyAlignment="1">
      <alignment horizontal="left" vertical="center" wrapText="1"/>
    </xf>
    <xf numFmtId="0" fontId="0" fillId="0" borderId="8" xfId="0" applyBorder="1" applyAlignment="1">
      <alignment horizontal="center" vertical="center"/>
    </xf>
    <xf numFmtId="176" fontId="5" fillId="0" borderId="22" xfId="0" applyNumberFormat="1" applyFont="1" applyBorder="1" applyAlignment="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176" fontId="5" fillId="0" borderId="6" xfId="0" applyNumberFormat="1" applyFont="1" applyBorder="1" applyAlignment="1">
      <alignment horizontal="right" vertical="center"/>
    </xf>
    <xf numFmtId="0" fontId="0" fillId="0" borderId="8" xfId="0" applyBorder="1" applyAlignment="1">
      <alignment horizontal="right" vertical="center"/>
    </xf>
    <xf numFmtId="177" fontId="5" fillId="0" borderId="22" xfId="0" quotePrefix="1" applyNumberFormat="1" applyFont="1" applyBorder="1" applyAlignment="1">
      <alignment horizontal="right" vertical="center"/>
    </xf>
    <xf numFmtId="177" fontId="5" fillId="0" borderId="23" xfId="0" quotePrefix="1" applyNumberFormat="1" applyFont="1" applyBorder="1" applyAlignment="1">
      <alignment horizontal="right" vertical="center"/>
    </xf>
    <xf numFmtId="177" fontId="5" fillId="0" borderId="24" xfId="0" quotePrefix="1" applyNumberFormat="1" applyFont="1" applyBorder="1" applyAlignment="1">
      <alignment horizontal="right" vertical="center"/>
    </xf>
    <xf numFmtId="0" fontId="34" fillId="0" borderId="33" xfId="0" applyFont="1" applyBorder="1" applyAlignment="1">
      <alignment horizontal="left" vertical="center" wrapText="1"/>
    </xf>
    <xf numFmtId="0" fontId="34" fillId="0" borderId="34" xfId="0" applyFont="1" applyBorder="1" applyAlignment="1">
      <alignment horizontal="left" vertical="center" wrapText="1"/>
    </xf>
    <xf numFmtId="0" fontId="34" fillId="0" borderId="30" xfId="0" applyFont="1" applyBorder="1" applyAlignment="1">
      <alignment horizontal="left" vertical="center" wrapText="1"/>
    </xf>
    <xf numFmtId="0" fontId="5" fillId="0" borderId="35" xfId="0" applyFont="1" applyBorder="1" applyAlignment="1">
      <alignment horizontal="left" vertical="center" wrapText="1"/>
    </xf>
    <xf numFmtId="0" fontId="5" fillId="0" borderId="36" xfId="0" applyFont="1" applyBorder="1" applyAlignment="1">
      <alignment horizontal="left" vertical="center" wrapText="1"/>
    </xf>
    <xf numFmtId="0" fontId="5" fillId="0" borderId="31" xfId="0" applyFont="1" applyBorder="1" applyAlignment="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2" xfId="0" applyFont="1" applyBorder="1" applyAlignment="1">
      <alignment horizontal="left"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5" fillId="0" borderId="33" xfId="0" applyFont="1" applyBorder="1" applyAlignment="1">
      <alignment horizontal="left" vertical="center" wrapText="1"/>
    </xf>
    <xf numFmtId="0" fontId="5" fillId="0" borderId="30" xfId="0" applyFont="1" applyBorder="1" applyAlignment="1">
      <alignment horizontal="left" vertical="center" wrapText="1"/>
    </xf>
    <xf numFmtId="0" fontId="34" fillId="0" borderId="35" xfId="0" applyFont="1" applyBorder="1" applyAlignment="1">
      <alignment horizontal="left" vertical="center" wrapText="1"/>
    </xf>
    <xf numFmtId="0" fontId="34" fillId="0" borderId="31" xfId="0" applyFont="1" applyBorder="1" applyAlignment="1">
      <alignment horizontal="left" vertical="center" wrapText="1"/>
    </xf>
    <xf numFmtId="0" fontId="23" fillId="0" borderId="35" xfId="0" applyFont="1" applyBorder="1" applyAlignment="1">
      <alignment horizontal="left" vertical="center" wrapText="1"/>
    </xf>
    <xf numFmtId="0" fontId="23" fillId="0" borderId="31" xfId="0" applyFont="1" applyBorder="1" applyAlignment="1">
      <alignment horizontal="left" vertical="center" wrapText="1"/>
    </xf>
    <xf numFmtId="0" fontId="34" fillId="0" borderId="37" xfId="0" applyFont="1" applyBorder="1" applyAlignment="1">
      <alignment horizontal="left" vertical="center" wrapText="1"/>
    </xf>
    <xf numFmtId="0" fontId="34" fillId="0" borderId="32"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13" xfId="0" applyFont="1" applyBorder="1" applyAlignment="1">
      <alignment horizontal="center" vertical="center"/>
    </xf>
    <xf numFmtId="0" fontId="5" fillId="0" borderId="25" xfId="0" applyFont="1" applyBorder="1" applyAlignment="1">
      <alignment horizontal="center" vertical="center"/>
    </xf>
    <xf numFmtId="0" fontId="5" fillId="0" borderId="43" xfId="0" applyFont="1" applyBorder="1" applyAlignment="1">
      <alignment horizontal="center" vertical="center"/>
    </xf>
    <xf numFmtId="177" fontId="33" fillId="0" borderId="17" xfId="0" applyNumberFormat="1" applyFont="1" applyBorder="1" applyAlignment="1">
      <alignment horizontal="right" vertical="center" shrinkToFit="1"/>
    </xf>
    <xf numFmtId="177" fontId="33" fillId="0" borderId="45" xfId="0" applyNumberFormat="1" applyFont="1" applyBorder="1" applyAlignment="1">
      <alignment horizontal="right" vertical="center" shrinkToFit="1"/>
    </xf>
    <xf numFmtId="177" fontId="33" fillId="0" borderId="17" xfId="1" applyNumberFormat="1" applyFont="1" applyBorder="1" applyAlignment="1" applyProtection="1">
      <alignment horizontal="right" vertical="center" shrinkToFit="1"/>
    </xf>
    <xf numFmtId="177" fontId="33" fillId="0" borderId="45" xfId="1" applyNumberFormat="1" applyFont="1" applyBorder="1" applyAlignment="1" applyProtection="1">
      <alignment horizontal="right" vertical="center" shrinkToFit="1"/>
    </xf>
  </cellXfs>
  <cellStyles count="2">
    <cellStyle name="桁区切り" xfId="1" builtinId="6"/>
    <cellStyle name="標準" xfId="0" builtinId="0"/>
  </cellStyles>
  <dxfs count="12">
    <dxf>
      <font>
        <b/>
        <i val="0"/>
        <color rgb="FFFF0000"/>
      </font>
    </dxf>
    <dxf>
      <font>
        <b/>
        <i val="0"/>
        <color rgb="FFFF0000"/>
      </font>
    </dxf>
    <dxf>
      <font>
        <b/>
        <i val="0"/>
        <strike val="0"/>
        <color rgb="FFFF0000"/>
      </font>
      <fill>
        <patternFill>
          <bgColor theme="5" tint="0.59996337778862885"/>
        </patternFill>
      </fill>
    </dxf>
    <dxf>
      <font>
        <b/>
        <i val="0"/>
        <color theme="9" tint="-0.24994659260841701"/>
      </font>
      <fill>
        <patternFill>
          <bgColor theme="9"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fill>
        <patternFill>
          <bgColor theme="5" tint="0.59996337778862885"/>
        </patternFill>
      </fill>
    </dxf>
    <dxf>
      <font>
        <b/>
        <i val="0"/>
        <color rgb="FFFF0000"/>
      </font>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S147"/>
  <sheetViews>
    <sheetView showGridLines="0" tabSelected="1" zoomScale="83" zoomScaleNormal="70" workbookViewId="0">
      <selection activeCell="E32" sqref="E32"/>
    </sheetView>
  </sheetViews>
  <sheetFormatPr defaultColWidth="8.59765625" defaultRowHeight="16.2"/>
  <cols>
    <col min="1" max="1" width="2.8984375" style="25" customWidth="1"/>
    <col min="2" max="2" width="3.69921875" style="25" customWidth="1"/>
    <col min="3" max="3" width="23.8984375" style="25" customWidth="1"/>
    <col min="4" max="5" width="20.59765625" style="25" customWidth="1"/>
    <col min="6" max="6" width="20.09765625" style="25" customWidth="1"/>
    <col min="7" max="9" width="20.59765625" style="25" customWidth="1"/>
    <col min="10" max="10" width="20.69921875" style="25" customWidth="1"/>
    <col min="11" max="11" width="20.5" style="25" customWidth="1"/>
    <col min="12" max="15" width="20.59765625" style="25" customWidth="1"/>
    <col min="16" max="16" width="8.59765625" style="25"/>
    <col min="17" max="17" width="15.09765625" style="25" customWidth="1"/>
    <col min="18" max="18" width="51.09765625" style="25" customWidth="1"/>
    <col min="19" max="19" width="48.59765625" style="25" customWidth="1"/>
    <col min="20" max="16384" width="8.59765625" style="25"/>
  </cols>
  <sheetData>
    <row r="1" spans="1:9" s="24" customFormat="1" ht="19.8">
      <c r="A1" s="91" t="s">
        <v>95</v>
      </c>
    </row>
    <row r="2" spans="1:9" s="24" customFormat="1" ht="22.2">
      <c r="B2" s="49" t="s">
        <v>78</v>
      </c>
    </row>
    <row r="3" spans="1:9" s="24" customFormat="1" ht="18"/>
    <row r="4" spans="1:9" s="24" customFormat="1" ht="40.799999999999997">
      <c r="C4" s="64" t="s">
        <v>16</v>
      </c>
      <c r="D4" s="65" t="s">
        <v>12</v>
      </c>
      <c r="E4" s="66"/>
      <c r="F4" s="67"/>
      <c r="G4" s="152">
        <f ca="1">IF($H$14="OK",$D$113,"シート全体チェックがNGです。")</f>
        <v>0</v>
      </c>
      <c r="H4" s="153"/>
      <c r="I4" s="68" t="s">
        <v>79</v>
      </c>
    </row>
    <row r="5" spans="1:9" s="24" customFormat="1" ht="25.2">
      <c r="C5" s="64" t="s">
        <v>22</v>
      </c>
      <c r="D5" s="69" t="s">
        <v>12</v>
      </c>
      <c r="E5" s="70"/>
      <c r="F5" s="71"/>
      <c r="G5" s="152">
        <f ca="1">IF($H$14="OK",$E$113,"シート全体チェックがNGです。")</f>
        <v>0</v>
      </c>
      <c r="H5" s="153"/>
      <c r="I5" s="72" t="s">
        <v>80</v>
      </c>
    </row>
    <row r="6" spans="1:9" s="24" customFormat="1" ht="25.2">
      <c r="C6" s="73" t="s">
        <v>81</v>
      </c>
      <c r="D6" s="69" t="s">
        <v>12</v>
      </c>
      <c r="E6" s="70"/>
      <c r="F6" s="71"/>
      <c r="G6" s="152">
        <f ca="1">IF($H$14="OK",MIN($M$113,$D$147),"シート全体チェックがNGです。")</f>
        <v>0</v>
      </c>
      <c r="H6" s="153"/>
      <c r="I6" s="72" t="s">
        <v>82</v>
      </c>
    </row>
    <row r="7" spans="1:9" s="24" customFormat="1" ht="25.2">
      <c r="C7" s="74"/>
      <c r="D7" s="75" t="s">
        <v>83</v>
      </c>
      <c r="E7" s="92" t="str">
        <f>IF(D25="","N/A",D25)</f>
        <v>N/A</v>
      </c>
      <c r="F7" s="93"/>
      <c r="G7" s="152" t="str">
        <f ca="1">IF(AND($D$25="",COUNT($D$29:$E$35)&gt;0),"代表事業者名を記入して下さい。",IF($H$14="OK",IF($E$7="N/A","",$E$147),"シート全体チェックがNGです。"))</f>
        <v/>
      </c>
      <c r="H7" s="153"/>
      <c r="I7" s="72" t="str">
        <f ca="1">IF(G7="シート全体チェックがNGです。","",IF(G7="","","　※様式第２「２．補助事業の収支予算」の（イ）収入のリスキリングを通じたキャリアアップ支援事業費補助金の欄に記載して下さい。"))</f>
        <v/>
      </c>
    </row>
    <row r="8" spans="1:9" s="24" customFormat="1" ht="25.2">
      <c r="C8" s="74"/>
      <c r="D8" s="74"/>
      <c r="E8" s="92" t="str">
        <f>IF(D38="","N/A",D38)</f>
        <v>N/A</v>
      </c>
      <c r="F8" s="93"/>
      <c r="G8" s="152" t="str">
        <f ca="1">IF(AND($D$38="",COUNT($D$42:$E$48)&gt;0),"共同事業者名①を記入して下さい。",IF($H$14="OK",IF($E$8="N/A","",$F$147),"シート全体チェックがNGです。"))</f>
        <v/>
      </c>
      <c r="H8" s="153"/>
      <c r="I8" s="72" t="str">
        <f t="shared" ref="I8:I12" ca="1" si="0">IF(G8="シート全体チェックがNGです。","",IF(G8="","","　※様式第２「２．補助事業の収支予算」の（イ）収入のリスキリングを通じたキャリアアップ支援事業費補助金の欄に記載して下さい。"))</f>
        <v/>
      </c>
    </row>
    <row r="9" spans="1:9" s="24" customFormat="1" ht="25.2">
      <c r="C9" s="74"/>
      <c r="D9" s="74"/>
      <c r="E9" s="92" t="str">
        <f>IF(D51="","N/A",D51)</f>
        <v>N/A</v>
      </c>
      <c r="F9" s="93"/>
      <c r="G9" s="150" t="str">
        <f ca="1">IF(AND($D$51="",COUNT($D$55:$E$61)&gt;0),"共同事業者名②を記入して下さい。",IF($H$14="OK",IF($E$9="N/A","",$G$147),"シート全体チェックがNGです。"))</f>
        <v/>
      </c>
      <c r="H9" s="151"/>
      <c r="I9" s="72" t="str">
        <f t="shared" ca="1" si="0"/>
        <v/>
      </c>
    </row>
    <row r="10" spans="1:9" s="24" customFormat="1" ht="25.2">
      <c r="C10" s="74"/>
      <c r="D10" s="74"/>
      <c r="E10" s="92" t="str">
        <f>IF(D64="","N/A",D64)</f>
        <v>N/A</v>
      </c>
      <c r="F10" s="93"/>
      <c r="G10" s="150" t="str">
        <f ca="1">IF(AND($D$64="",COUNT($D$68:$E$74)&gt;0),"共同事業者名③を記入して下さい。",IF($H$14="OK",IF($E$10="N/A","",$H$147),"シート全体チェックがNGです。"))</f>
        <v/>
      </c>
      <c r="H10" s="151"/>
      <c r="I10" s="72" t="str">
        <f t="shared" ca="1" si="0"/>
        <v/>
      </c>
    </row>
    <row r="11" spans="1:9" s="24" customFormat="1" ht="25.2">
      <c r="C11" s="74"/>
      <c r="D11" s="74"/>
      <c r="E11" s="92" t="str">
        <f>IF(D77="","N/A",D77)</f>
        <v>N/A</v>
      </c>
      <c r="F11" s="93"/>
      <c r="G11" s="150" t="str">
        <f ca="1">IF(AND($D$77="",COUNT($D$81:$E$87)&gt;0),"共同事業者名④を記入して下さい。",IF($H$14="OK",IF($E$11="N/A","",$I$147),"シート全体チェックがNGです。"))</f>
        <v/>
      </c>
      <c r="H11" s="151"/>
      <c r="I11" s="72" t="str">
        <f t="shared" ca="1" si="0"/>
        <v/>
      </c>
    </row>
    <row r="12" spans="1:9" s="24" customFormat="1" ht="25.2">
      <c r="C12" s="76"/>
      <c r="D12" s="76"/>
      <c r="E12" s="92" t="str">
        <f>IF(D90="","N/A",D90)</f>
        <v>N/A</v>
      </c>
      <c r="F12" s="93"/>
      <c r="G12" s="150" t="str">
        <f ca="1">IF(AND($D$90="",COUNT($D$94:$E$100)&gt;0),"共同事業者名⑤を記入して下さい。",IF($H$14="OK",IF($E$12="N/A","",$J$147),"シート全体チェックがNGです。"))</f>
        <v/>
      </c>
      <c r="H12" s="151"/>
      <c r="I12" s="72" t="str">
        <f t="shared" ca="1" si="0"/>
        <v/>
      </c>
    </row>
    <row r="13" spans="1:9" s="24" customFormat="1" ht="22.8" thickBot="1">
      <c r="A13" s="63"/>
    </row>
    <row r="14" spans="1:9" s="24" customFormat="1" ht="33.75" customHeight="1" thickBot="1">
      <c r="B14" s="49" t="s">
        <v>84</v>
      </c>
      <c r="G14" s="90" t="s">
        <v>62</v>
      </c>
      <c r="H14" s="48" t="str">
        <f ca="1">IF((COUNTIF($E$130:$J$136,"NG*")+COUNTIF($K$121:$K$127,"NG*")+COUNTIF($N$106:$O$108,"NG*"))&gt;0,"NG","OK")</f>
        <v>OK</v>
      </c>
    </row>
    <row r="15" spans="1:9" s="24" customFormat="1" ht="5.25" customHeight="1"/>
    <row r="16" spans="1:9" s="24" customFormat="1" ht="18">
      <c r="C16" s="24" t="s">
        <v>18</v>
      </c>
      <c r="G16" s="24" t="s">
        <v>63</v>
      </c>
    </row>
    <row r="17" spans="1:12" s="24" customFormat="1" ht="18">
      <c r="C17" s="24" t="s">
        <v>90</v>
      </c>
    </row>
    <row r="18" spans="1:12" s="24" customFormat="1" ht="18.600000000000001" thickBot="1"/>
    <row r="19" spans="1:12" s="24" customFormat="1" ht="18.600000000000001" thickBot="1">
      <c r="C19" s="2" t="s">
        <v>23</v>
      </c>
      <c r="D19" s="1"/>
      <c r="E19" s="24" t="s">
        <v>15</v>
      </c>
    </row>
    <row r="20" spans="1:12" s="24" customFormat="1" ht="18.600000000000001" thickBot="1">
      <c r="C20" s="3" t="s">
        <v>13</v>
      </c>
      <c r="D20" s="1"/>
      <c r="E20" s="24" t="s">
        <v>15</v>
      </c>
    </row>
    <row r="21" spans="1:12" s="24" customFormat="1" ht="18.600000000000001" thickBot="1">
      <c r="C21" s="3" t="s">
        <v>14</v>
      </c>
      <c r="D21" s="1"/>
      <c r="E21" s="24" t="s">
        <v>15</v>
      </c>
    </row>
    <row r="22" spans="1:12" s="24" customFormat="1" ht="18">
      <c r="C22" s="4"/>
    </row>
    <row r="23" spans="1:12" s="24" customFormat="1" ht="18">
      <c r="C23" s="5"/>
    </row>
    <row r="24" spans="1:12" ht="18" customHeight="1" thickBot="1">
      <c r="A24" s="24"/>
      <c r="J24" s="6"/>
    </row>
    <row r="25" spans="1:12" ht="20.399999999999999" thickBot="1">
      <c r="A25" s="24"/>
      <c r="B25" s="26" t="s">
        <v>32</v>
      </c>
      <c r="D25" s="96"/>
      <c r="E25" s="97"/>
      <c r="F25" s="98"/>
      <c r="J25" s="6"/>
    </row>
    <row r="26" spans="1:12" ht="18.600000000000001" thickBot="1">
      <c r="A26" s="24"/>
      <c r="J26" s="6"/>
    </row>
    <row r="27" spans="1:12" ht="17.25" customHeight="1">
      <c r="A27" s="24"/>
      <c r="C27" s="94"/>
      <c r="D27" s="7" t="s">
        <v>0</v>
      </c>
      <c r="E27" s="99" t="s">
        <v>22</v>
      </c>
      <c r="F27" s="99" t="s">
        <v>67</v>
      </c>
      <c r="H27" s="144" t="s">
        <v>68</v>
      </c>
      <c r="I27" s="145"/>
      <c r="J27" s="145"/>
      <c r="K27" s="145"/>
      <c r="L27" s="146"/>
    </row>
    <row r="28" spans="1:12" ht="17.25" customHeight="1" thickBot="1">
      <c r="A28" s="24"/>
      <c r="C28" s="95"/>
      <c r="D28" s="8" t="s">
        <v>3</v>
      </c>
      <c r="E28" s="100"/>
      <c r="F28" s="100"/>
      <c r="H28" s="147"/>
      <c r="I28" s="148"/>
      <c r="J28" s="148"/>
      <c r="K28" s="148"/>
      <c r="L28" s="149"/>
    </row>
    <row r="29" spans="1:12" ht="24.9" customHeight="1" thickBot="1">
      <c r="A29" s="24"/>
      <c r="C29" s="9" t="s">
        <v>5</v>
      </c>
      <c r="D29" s="1"/>
      <c r="E29" s="1"/>
      <c r="F29" s="53">
        <f>E121</f>
        <v>0</v>
      </c>
      <c r="H29" s="50" t="s">
        <v>69</v>
      </c>
      <c r="I29" s="141" t="s">
        <v>72</v>
      </c>
      <c r="J29" s="142"/>
      <c r="K29" s="142"/>
      <c r="L29" s="143"/>
    </row>
    <row r="30" spans="1:12" ht="24.9" customHeight="1" thickBot="1">
      <c r="A30" s="24"/>
      <c r="C30" s="9" t="s">
        <v>6</v>
      </c>
      <c r="D30" s="1"/>
      <c r="E30" s="1"/>
      <c r="F30" s="53">
        <f>E122</f>
        <v>0</v>
      </c>
      <c r="H30" s="14" t="s">
        <v>70</v>
      </c>
      <c r="I30" s="141" t="s">
        <v>73</v>
      </c>
      <c r="J30" s="142"/>
      <c r="K30" s="142"/>
      <c r="L30" s="143"/>
    </row>
    <row r="31" spans="1:12" ht="24.9" customHeight="1" thickBot="1">
      <c r="A31" s="24"/>
      <c r="C31" s="9" t="s">
        <v>10</v>
      </c>
      <c r="D31" s="1"/>
      <c r="E31" s="1"/>
      <c r="F31" s="53">
        <f>E123</f>
        <v>0</v>
      </c>
      <c r="H31" s="14" t="s">
        <v>71</v>
      </c>
      <c r="I31" s="106" t="s">
        <v>75</v>
      </c>
      <c r="J31" s="140"/>
      <c r="K31" s="140"/>
      <c r="L31" s="107"/>
    </row>
    <row r="32" spans="1:12" ht="24.9" customHeight="1" thickBot="1">
      <c r="A32" s="24"/>
      <c r="C32" s="9" t="s">
        <v>31</v>
      </c>
      <c r="D32" s="1"/>
      <c r="E32" s="1"/>
      <c r="F32" s="53">
        <f t="shared" ref="F32:F33" si="1">E124</f>
        <v>0</v>
      </c>
      <c r="H32" s="51" t="s">
        <v>77</v>
      </c>
      <c r="I32" s="141" t="s">
        <v>74</v>
      </c>
      <c r="J32" s="142"/>
      <c r="K32" s="142"/>
      <c r="L32" s="143"/>
    </row>
    <row r="33" spans="1:6" ht="24.9" customHeight="1" thickBot="1">
      <c r="A33" s="24"/>
      <c r="C33" s="9" t="s">
        <v>7</v>
      </c>
      <c r="D33" s="1"/>
      <c r="E33" s="1"/>
      <c r="F33" s="53">
        <f t="shared" si="1"/>
        <v>0</v>
      </c>
    </row>
    <row r="34" spans="1:6" ht="24.9" customHeight="1" thickBot="1">
      <c r="A34" s="24"/>
      <c r="C34" s="9" t="s">
        <v>8</v>
      </c>
      <c r="D34" s="1"/>
      <c r="E34" s="1"/>
      <c r="F34" s="53">
        <f>E126</f>
        <v>0</v>
      </c>
    </row>
    <row r="35" spans="1:6" ht="24.9" customHeight="1" thickBot="1">
      <c r="A35" s="24"/>
      <c r="C35" s="9" t="s">
        <v>9</v>
      </c>
      <c r="D35" s="1"/>
      <c r="E35" s="1"/>
      <c r="F35" s="53">
        <f>E127</f>
        <v>0</v>
      </c>
    </row>
    <row r="36" spans="1:6" ht="24.6" customHeight="1" thickBot="1">
      <c r="C36" s="9" t="s">
        <v>4</v>
      </c>
      <c r="D36" s="52">
        <f>SUM(D29:D35)</f>
        <v>0</v>
      </c>
      <c r="E36" s="52">
        <f>SUM(E29:E35)</f>
        <v>0</v>
      </c>
      <c r="F36" s="53">
        <f>SUM(F29:F35)</f>
        <v>0</v>
      </c>
    </row>
    <row r="37" spans="1:6" ht="16.8" thickBot="1"/>
    <row r="38" spans="1:6" ht="20.399999999999999" thickBot="1">
      <c r="B38" s="26" t="s">
        <v>33</v>
      </c>
      <c r="D38" s="96"/>
      <c r="E38" s="97"/>
      <c r="F38" s="98"/>
    </row>
    <row r="39" spans="1:6" ht="16.8" thickBot="1"/>
    <row r="40" spans="1:6" ht="16.5" customHeight="1">
      <c r="C40" s="94"/>
      <c r="D40" s="7" t="s">
        <v>0</v>
      </c>
      <c r="E40" s="99" t="s">
        <v>22</v>
      </c>
      <c r="F40" s="99" t="s">
        <v>67</v>
      </c>
    </row>
    <row r="41" spans="1:6" ht="16.8" thickBot="1">
      <c r="C41" s="95"/>
      <c r="D41" s="8" t="s">
        <v>3</v>
      </c>
      <c r="E41" s="100"/>
      <c r="F41" s="100"/>
    </row>
    <row r="42" spans="1:6" ht="24.9" customHeight="1" thickBot="1">
      <c r="C42" s="9" t="s">
        <v>5</v>
      </c>
      <c r="D42" s="1"/>
      <c r="E42" s="1"/>
      <c r="F42" s="53">
        <f>F121</f>
        <v>0</v>
      </c>
    </row>
    <row r="43" spans="1:6" ht="24.9" customHeight="1" thickBot="1">
      <c r="C43" s="9" t="s">
        <v>6</v>
      </c>
      <c r="D43" s="1"/>
      <c r="E43" s="1"/>
      <c r="F43" s="53">
        <f>F122</f>
        <v>0</v>
      </c>
    </row>
    <row r="44" spans="1:6" ht="24.9" customHeight="1" thickBot="1">
      <c r="C44" s="9" t="s">
        <v>10</v>
      </c>
      <c r="D44" s="1"/>
      <c r="E44" s="1"/>
      <c r="F44" s="53">
        <f t="shared" ref="F44:F47" si="2">F123</f>
        <v>0</v>
      </c>
    </row>
    <row r="45" spans="1:6" ht="24.9" customHeight="1" thickBot="1">
      <c r="C45" s="9" t="s">
        <v>31</v>
      </c>
      <c r="D45" s="1"/>
      <c r="E45" s="1"/>
      <c r="F45" s="53">
        <f t="shared" si="2"/>
        <v>0</v>
      </c>
    </row>
    <row r="46" spans="1:6" ht="24.9" customHeight="1" thickBot="1">
      <c r="C46" s="9" t="s">
        <v>7</v>
      </c>
      <c r="D46" s="1"/>
      <c r="E46" s="1"/>
      <c r="F46" s="53">
        <f t="shared" si="2"/>
        <v>0</v>
      </c>
    </row>
    <row r="47" spans="1:6" ht="24.9" customHeight="1" thickBot="1">
      <c r="C47" s="9" t="s">
        <v>8</v>
      </c>
      <c r="D47" s="1"/>
      <c r="E47" s="1"/>
      <c r="F47" s="53">
        <f t="shared" si="2"/>
        <v>0</v>
      </c>
    </row>
    <row r="48" spans="1:6" ht="24.9" customHeight="1" thickBot="1">
      <c r="C48" s="9" t="s">
        <v>9</v>
      </c>
      <c r="D48" s="1"/>
      <c r="E48" s="1"/>
      <c r="F48" s="53">
        <f>F127</f>
        <v>0</v>
      </c>
    </row>
    <row r="49" spans="2:6" ht="24.6" customHeight="1" thickBot="1">
      <c r="C49" s="9" t="s">
        <v>4</v>
      </c>
      <c r="D49" s="52">
        <f>SUM(D42:D48)</f>
        <v>0</v>
      </c>
      <c r="E49" s="52">
        <f>SUM(E42:E48)</f>
        <v>0</v>
      </c>
      <c r="F49" s="53">
        <f>SUM(F42:F48)</f>
        <v>0</v>
      </c>
    </row>
    <row r="50" spans="2:6" ht="16.8" thickBot="1"/>
    <row r="51" spans="2:6" ht="20.399999999999999" thickBot="1">
      <c r="B51" s="26" t="s">
        <v>34</v>
      </c>
      <c r="D51" s="96"/>
      <c r="E51" s="97"/>
      <c r="F51" s="98"/>
    </row>
    <row r="52" spans="2:6" ht="16.8" thickBot="1"/>
    <row r="53" spans="2:6" ht="16.5" customHeight="1">
      <c r="C53" s="94"/>
      <c r="D53" s="7" t="s">
        <v>0</v>
      </c>
      <c r="E53" s="99" t="s">
        <v>22</v>
      </c>
      <c r="F53" s="99" t="s">
        <v>67</v>
      </c>
    </row>
    <row r="54" spans="2:6" ht="16.8" thickBot="1">
      <c r="C54" s="95"/>
      <c r="D54" s="8" t="s">
        <v>3</v>
      </c>
      <c r="E54" s="100"/>
      <c r="F54" s="100"/>
    </row>
    <row r="55" spans="2:6" ht="24.9" customHeight="1" thickBot="1">
      <c r="C55" s="9" t="s">
        <v>5</v>
      </c>
      <c r="D55" s="1"/>
      <c r="E55" s="1"/>
      <c r="F55" s="53">
        <f>G121</f>
        <v>0</v>
      </c>
    </row>
    <row r="56" spans="2:6" ht="24.9" customHeight="1" thickBot="1">
      <c r="C56" s="9" t="s">
        <v>6</v>
      </c>
      <c r="D56" s="1"/>
      <c r="E56" s="1"/>
      <c r="F56" s="53">
        <f t="shared" ref="F56:F61" si="3">G122</f>
        <v>0</v>
      </c>
    </row>
    <row r="57" spans="2:6" ht="24.9" customHeight="1" thickBot="1">
      <c r="C57" s="9" t="s">
        <v>10</v>
      </c>
      <c r="D57" s="1"/>
      <c r="E57" s="1"/>
      <c r="F57" s="53">
        <f t="shared" si="3"/>
        <v>0</v>
      </c>
    </row>
    <row r="58" spans="2:6" ht="24.9" customHeight="1" thickBot="1">
      <c r="C58" s="9" t="s">
        <v>31</v>
      </c>
      <c r="D58" s="1"/>
      <c r="E58" s="1"/>
      <c r="F58" s="53">
        <f t="shared" si="3"/>
        <v>0</v>
      </c>
    </row>
    <row r="59" spans="2:6" ht="24.9" customHeight="1" thickBot="1">
      <c r="C59" s="9" t="s">
        <v>7</v>
      </c>
      <c r="D59" s="1"/>
      <c r="E59" s="1"/>
      <c r="F59" s="53">
        <f t="shared" si="3"/>
        <v>0</v>
      </c>
    </row>
    <row r="60" spans="2:6" ht="24.9" customHeight="1" thickBot="1">
      <c r="C60" s="9" t="s">
        <v>8</v>
      </c>
      <c r="D60" s="1"/>
      <c r="E60" s="1"/>
      <c r="F60" s="53">
        <f>G126</f>
        <v>0</v>
      </c>
    </row>
    <row r="61" spans="2:6" ht="24.9" customHeight="1" thickBot="1">
      <c r="C61" s="9" t="s">
        <v>9</v>
      </c>
      <c r="D61" s="1"/>
      <c r="E61" s="1"/>
      <c r="F61" s="53">
        <f t="shared" si="3"/>
        <v>0</v>
      </c>
    </row>
    <row r="62" spans="2:6" ht="24.9" customHeight="1" thickBot="1">
      <c r="C62" s="9" t="s">
        <v>4</v>
      </c>
      <c r="D62" s="52">
        <f>SUM(D55:D61)</f>
        <v>0</v>
      </c>
      <c r="E62" s="52">
        <f>SUM(E55:E61)</f>
        <v>0</v>
      </c>
      <c r="F62" s="53">
        <f>SUM(F55:F61)</f>
        <v>0</v>
      </c>
    </row>
    <row r="63" spans="2:6" ht="16.8" thickBot="1"/>
    <row r="64" spans="2:6" ht="20.399999999999999" thickBot="1">
      <c r="B64" s="26" t="s">
        <v>35</v>
      </c>
      <c r="D64" s="96"/>
      <c r="E64" s="97"/>
      <c r="F64" s="98"/>
    </row>
    <row r="65" spans="2:6" ht="16.8" thickBot="1"/>
    <row r="66" spans="2:6" ht="16.5" customHeight="1">
      <c r="C66" s="94"/>
      <c r="D66" s="7" t="s">
        <v>0</v>
      </c>
      <c r="E66" s="99" t="s">
        <v>22</v>
      </c>
      <c r="F66" s="99" t="s">
        <v>67</v>
      </c>
    </row>
    <row r="67" spans="2:6" ht="16.8" thickBot="1">
      <c r="C67" s="95"/>
      <c r="D67" s="8" t="s">
        <v>3</v>
      </c>
      <c r="E67" s="100"/>
      <c r="F67" s="100"/>
    </row>
    <row r="68" spans="2:6" ht="24.9" customHeight="1" thickBot="1">
      <c r="C68" s="9" t="s">
        <v>5</v>
      </c>
      <c r="D68" s="1"/>
      <c r="E68" s="1"/>
      <c r="F68" s="53">
        <f>H121</f>
        <v>0</v>
      </c>
    </row>
    <row r="69" spans="2:6" ht="24.9" customHeight="1" thickBot="1">
      <c r="C69" s="9" t="s">
        <v>6</v>
      </c>
      <c r="D69" s="1"/>
      <c r="E69" s="1"/>
      <c r="F69" s="53">
        <f t="shared" ref="F69:F74" si="4">H122</f>
        <v>0</v>
      </c>
    </row>
    <row r="70" spans="2:6" ht="24.9" customHeight="1" thickBot="1">
      <c r="C70" s="9" t="s">
        <v>10</v>
      </c>
      <c r="D70" s="1"/>
      <c r="E70" s="1"/>
      <c r="F70" s="53">
        <f>H123</f>
        <v>0</v>
      </c>
    </row>
    <row r="71" spans="2:6" ht="24.9" customHeight="1" thickBot="1">
      <c r="C71" s="9" t="s">
        <v>31</v>
      </c>
      <c r="D71" s="1"/>
      <c r="E71" s="1"/>
      <c r="F71" s="53">
        <f t="shared" si="4"/>
        <v>0</v>
      </c>
    </row>
    <row r="72" spans="2:6" ht="24.9" customHeight="1" thickBot="1">
      <c r="C72" s="9" t="s">
        <v>7</v>
      </c>
      <c r="D72" s="1"/>
      <c r="E72" s="1"/>
      <c r="F72" s="53">
        <f>H125</f>
        <v>0</v>
      </c>
    </row>
    <row r="73" spans="2:6" ht="24.9" customHeight="1" thickBot="1">
      <c r="C73" s="9" t="s">
        <v>8</v>
      </c>
      <c r="D73" s="1"/>
      <c r="E73" s="1"/>
      <c r="F73" s="53">
        <f t="shared" si="4"/>
        <v>0</v>
      </c>
    </row>
    <row r="74" spans="2:6" ht="24.9" customHeight="1" thickBot="1">
      <c r="C74" s="9" t="s">
        <v>9</v>
      </c>
      <c r="D74" s="1"/>
      <c r="E74" s="1"/>
      <c r="F74" s="53">
        <f t="shared" si="4"/>
        <v>0</v>
      </c>
    </row>
    <row r="75" spans="2:6" ht="24.9" customHeight="1" thickBot="1">
      <c r="C75" s="9" t="s">
        <v>4</v>
      </c>
      <c r="D75" s="52">
        <f>SUM(D68:D74)</f>
        <v>0</v>
      </c>
      <c r="E75" s="52">
        <f>SUM(E68:E74)</f>
        <v>0</v>
      </c>
      <c r="F75" s="53">
        <f>SUM(F68:F74)</f>
        <v>0</v>
      </c>
    </row>
    <row r="76" spans="2:6" ht="16.8" thickBot="1"/>
    <row r="77" spans="2:6" ht="20.399999999999999" thickBot="1">
      <c r="B77" s="26" t="s">
        <v>36</v>
      </c>
      <c r="D77" s="96"/>
      <c r="E77" s="97"/>
      <c r="F77" s="98"/>
    </row>
    <row r="78" spans="2:6" ht="16.8" thickBot="1"/>
    <row r="79" spans="2:6" ht="16.5" customHeight="1">
      <c r="C79" s="94"/>
      <c r="D79" s="7" t="s">
        <v>0</v>
      </c>
      <c r="E79" s="99" t="s">
        <v>22</v>
      </c>
      <c r="F79" s="99" t="s">
        <v>67</v>
      </c>
    </row>
    <row r="80" spans="2:6" ht="16.8" thickBot="1">
      <c r="C80" s="95"/>
      <c r="D80" s="8" t="s">
        <v>3</v>
      </c>
      <c r="E80" s="100"/>
      <c r="F80" s="100"/>
    </row>
    <row r="81" spans="2:6" ht="24.9" customHeight="1" thickBot="1">
      <c r="C81" s="9" t="s">
        <v>5</v>
      </c>
      <c r="D81" s="1"/>
      <c r="E81" s="1"/>
      <c r="F81" s="53">
        <f>I121</f>
        <v>0</v>
      </c>
    </row>
    <row r="82" spans="2:6" ht="24.9" customHeight="1" thickBot="1">
      <c r="C82" s="9" t="s">
        <v>6</v>
      </c>
      <c r="D82" s="1"/>
      <c r="E82" s="1"/>
      <c r="F82" s="53">
        <f t="shared" ref="F82:F87" si="5">I122</f>
        <v>0</v>
      </c>
    </row>
    <row r="83" spans="2:6" ht="24.9" customHeight="1" thickBot="1">
      <c r="C83" s="9" t="s">
        <v>10</v>
      </c>
      <c r="D83" s="1"/>
      <c r="E83" s="1"/>
      <c r="F83" s="53">
        <f t="shared" si="5"/>
        <v>0</v>
      </c>
    </row>
    <row r="84" spans="2:6" ht="24.9" customHeight="1" thickBot="1">
      <c r="C84" s="9" t="s">
        <v>31</v>
      </c>
      <c r="D84" s="1"/>
      <c r="E84" s="1"/>
      <c r="F84" s="53">
        <f t="shared" si="5"/>
        <v>0</v>
      </c>
    </row>
    <row r="85" spans="2:6" ht="24.9" customHeight="1" thickBot="1">
      <c r="C85" s="9" t="s">
        <v>7</v>
      </c>
      <c r="D85" s="1"/>
      <c r="E85" s="1"/>
      <c r="F85" s="53">
        <f t="shared" si="5"/>
        <v>0</v>
      </c>
    </row>
    <row r="86" spans="2:6" ht="24.9" customHeight="1" thickBot="1">
      <c r="C86" s="9" t="s">
        <v>8</v>
      </c>
      <c r="D86" s="1"/>
      <c r="E86" s="1"/>
      <c r="F86" s="53">
        <f t="shared" si="5"/>
        <v>0</v>
      </c>
    </row>
    <row r="87" spans="2:6" ht="24.9" customHeight="1" thickBot="1">
      <c r="C87" s="9" t="s">
        <v>9</v>
      </c>
      <c r="D87" s="1"/>
      <c r="E87" s="1"/>
      <c r="F87" s="53">
        <f t="shared" si="5"/>
        <v>0</v>
      </c>
    </row>
    <row r="88" spans="2:6" ht="24.9" customHeight="1" thickBot="1">
      <c r="C88" s="9" t="s">
        <v>4</v>
      </c>
      <c r="D88" s="52">
        <f>SUM(D81:D87)</f>
        <v>0</v>
      </c>
      <c r="E88" s="52">
        <f>SUM(E81:E87)</f>
        <v>0</v>
      </c>
      <c r="F88" s="53">
        <f>SUM(F81:F87)</f>
        <v>0</v>
      </c>
    </row>
    <row r="89" spans="2:6" ht="16.8" thickBot="1"/>
    <row r="90" spans="2:6" ht="20.399999999999999" thickBot="1">
      <c r="B90" s="26" t="s">
        <v>37</v>
      </c>
      <c r="D90" s="96"/>
      <c r="E90" s="97"/>
      <c r="F90" s="98"/>
    </row>
    <row r="91" spans="2:6" ht="16.8" thickBot="1"/>
    <row r="92" spans="2:6">
      <c r="C92" s="94"/>
      <c r="D92" s="7" t="s">
        <v>0</v>
      </c>
      <c r="E92" s="99" t="s">
        <v>22</v>
      </c>
      <c r="F92" s="99" t="s">
        <v>67</v>
      </c>
    </row>
    <row r="93" spans="2:6" ht="16.8" thickBot="1">
      <c r="C93" s="95"/>
      <c r="D93" s="8" t="s">
        <v>3</v>
      </c>
      <c r="E93" s="100"/>
      <c r="F93" s="100"/>
    </row>
    <row r="94" spans="2:6" ht="24.6" customHeight="1" thickBot="1">
      <c r="C94" s="9" t="s">
        <v>5</v>
      </c>
      <c r="D94" s="1"/>
      <c r="E94" s="1"/>
      <c r="F94" s="53">
        <f>J121</f>
        <v>0</v>
      </c>
    </row>
    <row r="95" spans="2:6" ht="24.6" customHeight="1" thickBot="1">
      <c r="C95" s="9" t="s">
        <v>6</v>
      </c>
      <c r="D95" s="1"/>
      <c r="E95" s="1"/>
      <c r="F95" s="53">
        <f t="shared" ref="F95:F100" si="6">J122</f>
        <v>0</v>
      </c>
    </row>
    <row r="96" spans="2:6" ht="24.6" customHeight="1" thickBot="1">
      <c r="C96" s="9" t="s">
        <v>10</v>
      </c>
      <c r="D96" s="1"/>
      <c r="E96" s="1"/>
      <c r="F96" s="53">
        <f t="shared" si="6"/>
        <v>0</v>
      </c>
    </row>
    <row r="97" spans="1:19" ht="24.6" customHeight="1" thickBot="1">
      <c r="C97" s="9" t="s">
        <v>31</v>
      </c>
      <c r="D97" s="1"/>
      <c r="E97" s="1"/>
      <c r="F97" s="53">
        <f t="shared" si="6"/>
        <v>0</v>
      </c>
    </row>
    <row r="98" spans="1:19" ht="24.6" customHeight="1" thickBot="1">
      <c r="C98" s="9" t="s">
        <v>7</v>
      </c>
      <c r="D98" s="1"/>
      <c r="E98" s="1"/>
      <c r="F98" s="53">
        <f t="shared" si="6"/>
        <v>0</v>
      </c>
    </row>
    <row r="99" spans="1:19" ht="24.6" customHeight="1" thickBot="1">
      <c r="C99" s="9" t="s">
        <v>8</v>
      </c>
      <c r="D99" s="1"/>
      <c r="E99" s="1"/>
      <c r="F99" s="53">
        <f t="shared" si="6"/>
        <v>0</v>
      </c>
    </row>
    <row r="100" spans="1:19" ht="22.5" customHeight="1" thickBot="1">
      <c r="C100" s="9" t="s">
        <v>9</v>
      </c>
      <c r="D100" s="1"/>
      <c r="E100" s="1"/>
      <c r="F100" s="53">
        <f t="shared" si="6"/>
        <v>0</v>
      </c>
    </row>
    <row r="101" spans="1:19" ht="24.6" customHeight="1" thickBot="1">
      <c r="C101" s="9" t="s">
        <v>4</v>
      </c>
      <c r="D101" s="52">
        <f>SUM(D94:D100)</f>
        <v>0</v>
      </c>
      <c r="E101" s="52">
        <f>SUM(E94:E100)</f>
        <v>0</v>
      </c>
      <c r="F101" s="53">
        <f>SUM(F94:F100)</f>
        <v>0</v>
      </c>
    </row>
    <row r="104" spans="1:19" s="10" customFormat="1" ht="16.8" thickBot="1">
      <c r="A104" s="25"/>
      <c r="B104" s="27" t="s">
        <v>1</v>
      </c>
    </row>
    <row r="105" spans="1:19" s="10" customFormat="1" ht="45.75" customHeight="1" thickBot="1">
      <c r="A105" s="25"/>
      <c r="C105" s="11"/>
      <c r="D105" s="12" t="s">
        <v>16</v>
      </c>
      <c r="E105" s="12" t="s">
        <v>19</v>
      </c>
      <c r="F105" s="13" t="s">
        <v>20</v>
      </c>
      <c r="G105" s="101" t="s">
        <v>21</v>
      </c>
      <c r="H105" s="108"/>
      <c r="I105" s="101" t="s">
        <v>76</v>
      </c>
      <c r="J105" s="102"/>
      <c r="K105" s="101" t="s">
        <v>64</v>
      </c>
      <c r="L105" s="102"/>
      <c r="M105" s="12" t="s">
        <v>49</v>
      </c>
      <c r="N105" s="12" t="s">
        <v>38</v>
      </c>
      <c r="O105" s="12" t="s">
        <v>48</v>
      </c>
    </row>
    <row r="106" spans="1:19" s="10" customFormat="1" ht="27.9" customHeight="1" thickBot="1">
      <c r="A106" s="25"/>
      <c r="C106" s="14" t="s">
        <v>5</v>
      </c>
      <c r="D106" s="15">
        <f>SUM(D29,D42,D55,D68,D81,D94)</f>
        <v>0</v>
      </c>
      <c r="E106" s="15">
        <f>SUM(E29,E42,E55,E68,E81,E94)</f>
        <v>0</v>
      </c>
      <c r="F106" s="16" t="s">
        <v>47</v>
      </c>
      <c r="G106" s="15">
        <f>ROUNDDOWN(E106*0.5,0)</f>
        <v>0</v>
      </c>
      <c r="H106" s="114">
        <f>SUM(G106:G108)</f>
        <v>0</v>
      </c>
      <c r="I106" s="109">
        <f>100000*補助金算定!$D$20</f>
        <v>0</v>
      </c>
      <c r="J106" s="19"/>
      <c r="K106" s="109">
        <f>IF(H106&lt;I106,IF(G107&lt;J107,H106,G106+J107+G108),I106)</f>
        <v>0</v>
      </c>
      <c r="L106" s="82"/>
      <c r="M106" s="109">
        <f>ROUNDDOWN(L106*(70/50),0)+ROUNDDOWN(L107*(70/50),0)+L108</f>
        <v>0</v>
      </c>
      <c r="N106" s="129" t="str">
        <f>IF(K106=SUM(L106:L108),"OK","NG1")</f>
        <v>OK</v>
      </c>
      <c r="O106" s="58" t="str">
        <f ca="1">IF(COUNTIFS(P106,"=*"),"NG2",IF(L106&lt;=G106,"OK","NG2"))</f>
        <v>OK</v>
      </c>
      <c r="P106" s="87" t="e">
        <f ca="1">_xlfn.FORMULATEXT(L106)</f>
        <v>#N/A</v>
      </c>
    </row>
    <row r="107" spans="1:19" s="10" customFormat="1" ht="27.9" customHeight="1" thickBot="1">
      <c r="A107" s="25"/>
      <c r="C107" s="14" t="s">
        <v>6</v>
      </c>
      <c r="D107" s="15">
        <f t="shared" ref="D107:D112" si="7">SUM(D30,D43,D56,D69,D82,D95)</f>
        <v>0</v>
      </c>
      <c r="E107" s="15">
        <f t="shared" ref="E107:E112" si="8">SUM(E30,E43,E56,E69,E82,E95)</f>
        <v>0</v>
      </c>
      <c r="F107" s="16" t="s">
        <v>47</v>
      </c>
      <c r="G107" s="15">
        <f>ROUNDDOWN(E107*0.5,0)</f>
        <v>0</v>
      </c>
      <c r="H107" s="115"/>
      <c r="I107" s="110"/>
      <c r="J107" s="15">
        <f>$D$20*7500*8</f>
        <v>0</v>
      </c>
      <c r="K107" s="110"/>
      <c r="L107" s="82"/>
      <c r="M107" s="110"/>
      <c r="N107" s="130"/>
      <c r="O107" s="39" t="str">
        <f ca="1">IF(COUNTIFS(P107,"=*"),"NG3",IF(L107&lt;=MIN(G107,J107),"OK","NG3"))</f>
        <v>OK</v>
      </c>
      <c r="P107" s="87" t="e">
        <f t="shared" ref="P107:P108" ca="1" si="9">_xlfn.FORMULATEXT(L107)</f>
        <v>#N/A</v>
      </c>
    </row>
    <row r="108" spans="1:19" s="10" customFormat="1" ht="27.9" customHeight="1" thickBot="1">
      <c r="A108" s="25"/>
      <c r="C108" s="14" t="s">
        <v>10</v>
      </c>
      <c r="D108" s="15">
        <f t="shared" si="7"/>
        <v>0</v>
      </c>
      <c r="E108" s="15">
        <f t="shared" si="8"/>
        <v>0</v>
      </c>
      <c r="F108" s="16" t="s">
        <v>24</v>
      </c>
      <c r="G108" s="15">
        <f>ROUNDDOWN(E108*0.7,0)</f>
        <v>0</v>
      </c>
      <c r="H108" s="116"/>
      <c r="I108" s="111"/>
      <c r="J108" s="41"/>
      <c r="K108" s="111"/>
      <c r="L108" s="82"/>
      <c r="M108" s="111"/>
      <c r="N108" s="131"/>
      <c r="O108" s="59" t="str">
        <f ca="1">IF(COUNTIFS(P108,"=*"),"NG4",IF(L108&lt;=G108,"OK","NG4"))</f>
        <v>OK</v>
      </c>
      <c r="P108" s="87" t="e">
        <f t="shared" ca="1" si="9"/>
        <v>#N/A</v>
      </c>
    </row>
    <row r="109" spans="1:19" s="10" customFormat="1" ht="27.9" customHeight="1" thickBot="1">
      <c r="A109" s="25"/>
      <c r="C109" s="14" t="s">
        <v>31</v>
      </c>
      <c r="D109" s="15">
        <f t="shared" si="7"/>
        <v>0</v>
      </c>
      <c r="E109" s="15">
        <f t="shared" si="8"/>
        <v>0</v>
      </c>
      <c r="F109" s="16" t="s">
        <v>11</v>
      </c>
      <c r="G109" s="112">
        <f>ROUNDDOWN(E109*0.7,0)</f>
        <v>0</v>
      </c>
      <c r="H109" s="113"/>
      <c r="I109" s="15">
        <f>25000*補助金算定!$D$19</f>
        <v>0</v>
      </c>
      <c r="J109" s="19"/>
      <c r="K109" s="15">
        <f>IF(G109&lt;I109,G109,I109)</f>
        <v>0</v>
      </c>
      <c r="L109" s="19"/>
      <c r="M109" s="15">
        <f>IF(I109&lt;K109,I109,K109)</f>
        <v>0</v>
      </c>
      <c r="Q109" s="56" t="s">
        <v>50</v>
      </c>
      <c r="R109" s="126" t="s">
        <v>51</v>
      </c>
      <c r="S109" s="128"/>
    </row>
    <row r="110" spans="1:19" s="10" customFormat="1" ht="27.9" customHeight="1" thickBot="1">
      <c r="A110" s="25"/>
      <c r="C110" s="14" t="s">
        <v>7</v>
      </c>
      <c r="D110" s="15">
        <f t="shared" si="7"/>
        <v>0</v>
      </c>
      <c r="E110" s="15">
        <f t="shared" si="8"/>
        <v>0</v>
      </c>
      <c r="F110" s="16" t="s">
        <v>11</v>
      </c>
      <c r="G110" s="112">
        <f>ROUNDDOWN(E110*0.7,0)</f>
        <v>0</v>
      </c>
      <c r="H110" s="113"/>
      <c r="I110" s="15">
        <f>IF(補助金算定!D19&lt;&gt;"",IF(補助金算定!D19&gt;=20000,70000000,IF(補助金算定!D19&gt;=10000,50000000,IF(補助金算定!D19&gt;=5000,30000000,IF(補助金算定!D19&gt;=1000,10000000,IF(補助金算定!D19&gt;=500,5000000,IF(補助金算定!D19&gt;=100,2000000,1000000)))))),0)</f>
        <v>0</v>
      </c>
      <c r="J110" s="19"/>
      <c r="K110" s="15">
        <f>IF(G110&lt;I110,G110,I110)</f>
        <v>0</v>
      </c>
      <c r="L110" s="19"/>
      <c r="M110" s="15">
        <f>IF(I110&lt;K110,I110,K110)</f>
        <v>0</v>
      </c>
      <c r="Q110" s="44" t="s">
        <v>52</v>
      </c>
      <c r="R110" s="132" t="s">
        <v>87</v>
      </c>
      <c r="S110" s="133"/>
    </row>
    <row r="111" spans="1:19" s="10" customFormat="1" ht="27.9" customHeight="1" thickBot="1">
      <c r="A111" s="25"/>
      <c r="C111" s="14" t="s">
        <v>8</v>
      </c>
      <c r="D111" s="15">
        <f t="shared" si="7"/>
        <v>0</v>
      </c>
      <c r="E111" s="15">
        <f t="shared" si="8"/>
        <v>0</v>
      </c>
      <c r="F111" s="16" t="s">
        <v>11</v>
      </c>
      <c r="G111" s="112">
        <f>ROUNDDOWN(E111*0.7,0)</f>
        <v>0</v>
      </c>
      <c r="H111" s="113"/>
      <c r="I111" s="15">
        <f>10000*補助金算定!D20</f>
        <v>0</v>
      </c>
      <c r="J111" s="19"/>
      <c r="K111" s="15">
        <f>IF(G111&lt;I111,G111,I111)</f>
        <v>0</v>
      </c>
      <c r="L111" s="19"/>
      <c r="M111" s="15">
        <f>IF(I111&lt;K111,I111,K111)</f>
        <v>0</v>
      </c>
      <c r="Q111" s="45" t="s">
        <v>53</v>
      </c>
      <c r="R111" s="134" t="s">
        <v>92</v>
      </c>
      <c r="S111" s="135"/>
    </row>
    <row r="112" spans="1:19" s="10" customFormat="1" ht="27.9" customHeight="1" thickBot="1">
      <c r="A112" s="25"/>
      <c r="C112" s="14" t="s">
        <v>9</v>
      </c>
      <c r="D112" s="15">
        <f t="shared" si="7"/>
        <v>0</v>
      </c>
      <c r="E112" s="15">
        <f t="shared" si="8"/>
        <v>0</v>
      </c>
      <c r="F112" s="16" t="s">
        <v>17</v>
      </c>
      <c r="G112" s="112">
        <f>ROUNDDOWN(E112*0.7,0)</f>
        <v>0</v>
      </c>
      <c r="H112" s="113"/>
      <c r="I112" s="15">
        <f>560000*補助金算定!D21</f>
        <v>0</v>
      </c>
      <c r="J112" s="19"/>
      <c r="K112" s="15">
        <f>IF(G112&lt;I112,G112,I112)</f>
        <v>0</v>
      </c>
      <c r="L112" s="19"/>
      <c r="M112" s="15">
        <f>IF(I112&lt;K112,I112,K112)</f>
        <v>0</v>
      </c>
      <c r="Q112" s="45" t="s">
        <v>54</v>
      </c>
      <c r="R112" s="136" t="s">
        <v>91</v>
      </c>
      <c r="S112" s="137"/>
    </row>
    <row r="113" spans="1:19" s="10" customFormat="1" ht="27.9" customHeight="1" thickBot="1">
      <c r="A113" s="25"/>
      <c r="C113" s="29" t="s">
        <v>12</v>
      </c>
      <c r="D113" s="17">
        <f>SUM(D106:D112)</f>
        <v>0</v>
      </c>
      <c r="E113" s="17">
        <f>SUM(E106:E112)</f>
        <v>0</v>
      </c>
      <c r="F113" s="18"/>
      <c r="G113" s="19"/>
      <c r="H113" s="18"/>
      <c r="I113" s="19"/>
      <c r="J113" s="19"/>
      <c r="K113" s="42">
        <f>SUM(K106:K112)</f>
        <v>0</v>
      </c>
      <c r="L113" s="19"/>
      <c r="M113" s="17">
        <f>SUM(M106:M112)</f>
        <v>0</v>
      </c>
      <c r="Q113" s="46" t="s">
        <v>55</v>
      </c>
      <c r="R113" s="138" t="s">
        <v>93</v>
      </c>
      <c r="S113" s="139"/>
    </row>
    <row r="114" spans="1:19">
      <c r="B114" s="25" t="s">
        <v>2</v>
      </c>
      <c r="K114" s="30" t="s">
        <v>60</v>
      </c>
      <c r="M114" s="30" t="s">
        <v>61</v>
      </c>
    </row>
    <row r="115" spans="1:19" s="24" customFormat="1" ht="18">
      <c r="A115" s="25"/>
    </row>
    <row r="116" spans="1:19" s="24" customFormat="1" ht="18">
      <c r="A116" s="10"/>
    </row>
    <row r="117" spans="1:19">
      <c r="A117" s="10"/>
    </row>
    <row r="118" spans="1:19">
      <c r="A118" s="10"/>
    </row>
    <row r="119" spans="1:19" ht="20.399999999999999" thickBot="1">
      <c r="A119" s="10"/>
      <c r="B119" s="26" t="s">
        <v>65</v>
      </c>
    </row>
    <row r="120" spans="1:19" ht="27.75" customHeight="1" thickBot="1">
      <c r="A120" s="10"/>
      <c r="C120" s="28"/>
      <c r="D120" s="47" t="s">
        <v>66</v>
      </c>
      <c r="E120" s="56" t="s">
        <v>25</v>
      </c>
      <c r="F120" s="13" t="s">
        <v>26</v>
      </c>
      <c r="G120" s="13" t="s">
        <v>27</v>
      </c>
      <c r="H120" s="13" t="s">
        <v>28</v>
      </c>
      <c r="I120" s="13" t="s">
        <v>29</v>
      </c>
      <c r="J120" s="57" t="s">
        <v>30</v>
      </c>
      <c r="K120" s="12" t="s">
        <v>38</v>
      </c>
      <c r="L120" s="88"/>
      <c r="M120" s="88"/>
      <c r="N120" s="88"/>
      <c r="O120" s="88"/>
      <c r="P120" s="88"/>
      <c r="Q120" s="88"/>
    </row>
    <row r="121" spans="1:19" ht="27.75" customHeight="1">
      <c r="A121" s="10"/>
      <c r="C121" s="35" t="s">
        <v>5</v>
      </c>
      <c r="D121" s="43">
        <f t="shared" ref="D121:D123" si="10">L106</f>
        <v>0</v>
      </c>
      <c r="E121" s="83"/>
      <c r="F121" s="83"/>
      <c r="G121" s="83"/>
      <c r="H121" s="83"/>
      <c r="I121" s="84"/>
      <c r="J121" s="83"/>
      <c r="K121" s="60" t="str">
        <f ca="1">IF(OR(COUNTIFS(L121,"=*")&gt;0,COUNTIFS(M121,"=*")&gt;0,COUNTIFS(N121,"=*")&gt;0,COUNTIFS(O121,"=*")&gt;0,COUNTIFS(P121,"=*")&gt;0,COUNTIFS(Q121,"=*")&gt;0),"NG5",IF((D121-SUM(E121:J121))&gt;=0,IF((D121-SUM(E121:J121))&lt;=COUNT(E121:J121),"OK","NG5"),"NG5"))</f>
        <v>OK</v>
      </c>
      <c r="L121" s="89" t="e">
        <f ca="1">_xlfn.FORMULATEXT(E121)</f>
        <v>#N/A</v>
      </c>
      <c r="M121" s="89" t="e">
        <f ca="1">_xlfn.FORMULATEXT(F121)</f>
        <v>#N/A</v>
      </c>
      <c r="N121" s="89" t="e">
        <f t="shared" ref="N121:Q122" ca="1" si="11">_xlfn.FORMULATEXT(G121)</f>
        <v>#N/A</v>
      </c>
      <c r="O121" s="89" t="e">
        <f t="shared" ca="1" si="11"/>
        <v>#N/A</v>
      </c>
      <c r="P121" s="89" t="e">
        <f t="shared" ca="1" si="11"/>
        <v>#N/A</v>
      </c>
      <c r="Q121" s="89" t="e">
        <f t="shared" ca="1" si="11"/>
        <v>#N/A</v>
      </c>
    </row>
    <row r="122" spans="1:19" ht="27.75" customHeight="1">
      <c r="A122" s="10"/>
      <c r="C122" s="54" t="s">
        <v>44</v>
      </c>
      <c r="D122" s="20">
        <f t="shared" si="10"/>
        <v>0</v>
      </c>
      <c r="E122" s="85"/>
      <c r="F122" s="85"/>
      <c r="G122" s="85"/>
      <c r="H122" s="85"/>
      <c r="I122" s="85"/>
      <c r="J122" s="85"/>
      <c r="K122" s="61" t="str">
        <f t="shared" ref="K122:K127" ca="1" si="12">IF(OR(COUNTIFS(L122,"=*")&gt;0,COUNTIFS(M122,"=*")&gt;0,COUNTIFS(N122,"=*")&gt;0,COUNTIFS(O122,"=*")&gt;0,COUNTIFS(P122,"=*")&gt;0,COUNTIFS(Q122,"=*")&gt;0),"NG5",IF((D122-SUM(E122:J122))&gt;=0,IF((D122-SUM(E122:J122))&lt;=COUNT(E122:J122),"OK","NG5"),"NG5"))</f>
        <v>OK</v>
      </c>
      <c r="L122" s="89" t="e">
        <f ca="1">_xlfn.FORMULATEXT(E122)</f>
        <v>#N/A</v>
      </c>
      <c r="M122" s="89" t="e">
        <f ca="1">_xlfn.FORMULATEXT(F122)</f>
        <v>#N/A</v>
      </c>
      <c r="N122" s="89" t="e">
        <f t="shared" ca="1" si="11"/>
        <v>#N/A</v>
      </c>
      <c r="O122" s="89" t="e">
        <f t="shared" ca="1" si="11"/>
        <v>#N/A</v>
      </c>
      <c r="P122" s="89" t="e">
        <f t="shared" ca="1" si="11"/>
        <v>#N/A</v>
      </c>
      <c r="Q122" s="89" t="e">
        <f t="shared" ca="1" si="11"/>
        <v>#N/A</v>
      </c>
    </row>
    <row r="123" spans="1:19" ht="27.75" customHeight="1">
      <c r="A123" s="10"/>
      <c r="C123" s="55" t="s">
        <v>43</v>
      </c>
      <c r="D123" s="20">
        <f t="shared" si="10"/>
        <v>0</v>
      </c>
      <c r="E123" s="85"/>
      <c r="F123" s="85"/>
      <c r="G123" s="85"/>
      <c r="H123" s="85"/>
      <c r="I123" s="85"/>
      <c r="J123" s="85"/>
      <c r="K123" s="61" t="str">
        <f t="shared" ca="1" si="12"/>
        <v>OK</v>
      </c>
      <c r="L123" s="89" t="e">
        <f t="shared" ref="L123:L127" ca="1" si="13">_xlfn.FORMULATEXT(E123)</f>
        <v>#N/A</v>
      </c>
      <c r="M123" s="89" t="e">
        <f t="shared" ref="M123:M127" ca="1" si="14">_xlfn.FORMULATEXT(F123)</f>
        <v>#N/A</v>
      </c>
      <c r="N123" s="89" t="e">
        <f t="shared" ref="N123:N127" ca="1" si="15">_xlfn.FORMULATEXT(G123)</f>
        <v>#N/A</v>
      </c>
      <c r="O123" s="89" t="e">
        <f t="shared" ref="O123:O127" ca="1" si="16">_xlfn.FORMULATEXT(H123)</f>
        <v>#N/A</v>
      </c>
      <c r="P123" s="89" t="e">
        <f t="shared" ref="P123:P127" ca="1" si="17">_xlfn.FORMULATEXT(I123)</f>
        <v>#N/A</v>
      </c>
      <c r="Q123" s="89" t="e">
        <f t="shared" ref="Q123:Q127" ca="1" si="18">_xlfn.FORMULATEXT(J123)</f>
        <v>#N/A</v>
      </c>
    </row>
    <row r="124" spans="1:19" ht="27.75" customHeight="1">
      <c r="A124" s="10"/>
      <c r="C124" s="22" t="str">
        <f t="shared" ref="C124:C127" si="19">C109</f>
        <v>広告費</v>
      </c>
      <c r="D124" s="20">
        <f>K109</f>
        <v>0</v>
      </c>
      <c r="E124" s="85"/>
      <c r="F124" s="85"/>
      <c r="G124" s="85"/>
      <c r="H124" s="85"/>
      <c r="I124" s="85"/>
      <c r="J124" s="85"/>
      <c r="K124" s="61" t="str">
        <f t="shared" ca="1" si="12"/>
        <v>OK</v>
      </c>
      <c r="L124" s="89" t="e">
        <f t="shared" ca="1" si="13"/>
        <v>#N/A</v>
      </c>
      <c r="M124" s="89" t="e">
        <f t="shared" ca="1" si="14"/>
        <v>#N/A</v>
      </c>
      <c r="N124" s="89" t="e">
        <f t="shared" ca="1" si="15"/>
        <v>#N/A</v>
      </c>
      <c r="O124" s="89" t="e">
        <f t="shared" ca="1" si="16"/>
        <v>#N/A</v>
      </c>
      <c r="P124" s="89" t="e">
        <f t="shared" ca="1" si="17"/>
        <v>#N/A</v>
      </c>
      <c r="Q124" s="89" t="e">
        <f t="shared" ca="1" si="18"/>
        <v>#N/A</v>
      </c>
    </row>
    <row r="125" spans="1:19" ht="27.75" customHeight="1">
      <c r="A125" s="10"/>
      <c r="C125" s="22" t="str">
        <f t="shared" si="19"/>
        <v>システム構築・運営費</v>
      </c>
      <c r="D125" s="20">
        <f>K110</f>
        <v>0</v>
      </c>
      <c r="E125" s="85"/>
      <c r="F125" s="85"/>
      <c r="G125" s="85"/>
      <c r="H125" s="85"/>
      <c r="I125" s="85"/>
      <c r="J125" s="85"/>
      <c r="K125" s="61" t="str">
        <f t="shared" ca="1" si="12"/>
        <v>OK</v>
      </c>
      <c r="L125" s="89" t="e">
        <f t="shared" ca="1" si="13"/>
        <v>#N/A</v>
      </c>
      <c r="M125" s="89" t="e">
        <f t="shared" ca="1" si="14"/>
        <v>#N/A</v>
      </c>
      <c r="N125" s="89" t="e">
        <f t="shared" ca="1" si="15"/>
        <v>#N/A</v>
      </c>
      <c r="O125" s="89" t="e">
        <f t="shared" ca="1" si="16"/>
        <v>#N/A</v>
      </c>
      <c r="P125" s="89" t="e">
        <f t="shared" ca="1" si="17"/>
        <v>#N/A</v>
      </c>
      <c r="Q125" s="89" t="e">
        <f t="shared" ca="1" si="18"/>
        <v>#N/A</v>
      </c>
    </row>
    <row r="126" spans="1:19" ht="27.75" customHeight="1">
      <c r="C126" s="22" t="str">
        <f t="shared" si="19"/>
        <v>その他経費</v>
      </c>
      <c r="D126" s="20">
        <f>K111</f>
        <v>0</v>
      </c>
      <c r="E126" s="85"/>
      <c r="F126" s="85"/>
      <c r="G126" s="85"/>
      <c r="H126" s="85"/>
      <c r="I126" s="85"/>
      <c r="J126" s="85"/>
      <c r="K126" s="61" t="str">
        <f t="shared" ca="1" si="12"/>
        <v>OK</v>
      </c>
      <c r="L126" s="89" t="e">
        <f t="shared" ca="1" si="13"/>
        <v>#N/A</v>
      </c>
      <c r="M126" s="89" t="e">
        <f t="shared" ca="1" si="14"/>
        <v>#N/A</v>
      </c>
      <c r="N126" s="89" t="e">
        <f t="shared" ca="1" si="15"/>
        <v>#N/A</v>
      </c>
      <c r="O126" s="89" t="e">
        <f t="shared" ca="1" si="16"/>
        <v>#N/A</v>
      </c>
      <c r="P126" s="89" t="e">
        <f t="shared" ca="1" si="17"/>
        <v>#N/A</v>
      </c>
      <c r="Q126" s="89" t="e">
        <f t="shared" ca="1" si="18"/>
        <v>#N/A</v>
      </c>
    </row>
    <row r="127" spans="1:19" ht="27.75" customHeight="1" thickBot="1">
      <c r="A127" s="24"/>
      <c r="C127" s="23" t="str">
        <f t="shared" si="19"/>
        <v>リスキリング経費</v>
      </c>
      <c r="D127" s="21">
        <f>K112</f>
        <v>0</v>
      </c>
      <c r="E127" s="86"/>
      <c r="F127" s="86"/>
      <c r="G127" s="86"/>
      <c r="H127" s="86"/>
      <c r="I127" s="86"/>
      <c r="J127" s="86"/>
      <c r="K127" s="62" t="str">
        <f t="shared" ca="1" si="12"/>
        <v>OK</v>
      </c>
      <c r="L127" s="89" t="e">
        <f t="shared" ca="1" si="13"/>
        <v>#N/A</v>
      </c>
      <c r="M127" s="89" t="e">
        <f t="shared" ca="1" si="14"/>
        <v>#N/A</v>
      </c>
      <c r="N127" s="89" t="e">
        <f t="shared" ca="1" si="15"/>
        <v>#N/A</v>
      </c>
      <c r="O127" s="89" t="e">
        <f t="shared" ca="1" si="16"/>
        <v>#N/A</v>
      </c>
      <c r="P127" s="89" t="e">
        <f t="shared" ca="1" si="17"/>
        <v>#N/A</v>
      </c>
      <c r="Q127" s="89" t="e">
        <f t="shared" ca="1" si="18"/>
        <v>#N/A</v>
      </c>
    </row>
    <row r="128" spans="1:19" ht="27.75" customHeight="1" thickBot="1">
      <c r="A128" s="24"/>
      <c r="C128" s="38" t="s">
        <v>46</v>
      </c>
      <c r="D128" s="21">
        <f t="shared" ref="D128:J128" si="20">SUM(D121:D127)</f>
        <v>0</v>
      </c>
      <c r="E128" s="40">
        <f t="shared" si="20"/>
        <v>0</v>
      </c>
      <c r="F128" s="40">
        <f t="shared" si="20"/>
        <v>0</v>
      </c>
      <c r="G128" s="40">
        <f t="shared" si="20"/>
        <v>0</v>
      </c>
      <c r="H128" s="40">
        <f t="shared" si="20"/>
        <v>0</v>
      </c>
      <c r="I128" s="40">
        <f t="shared" si="20"/>
        <v>0</v>
      </c>
      <c r="J128" s="40">
        <f t="shared" si="20"/>
        <v>0</v>
      </c>
      <c r="K128" s="39"/>
      <c r="L128" s="88"/>
      <c r="M128" s="88"/>
      <c r="N128" s="88"/>
      <c r="O128" s="88"/>
      <c r="P128" s="88"/>
      <c r="Q128" s="88"/>
    </row>
    <row r="129" spans="2:18" ht="27.75" customHeight="1" thickBot="1">
      <c r="C129" s="103" t="s">
        <v>59</v>
      </c>
      <c r="D129" s="104"/>
      <c r="E129" s="104"/>
      <c r="F129" s="104"/>
      <c r="G129" s="104"/>
      <c r="H129" s="104"/>
      <c r="I129" s="104"/>
      <c r="J129" s="105"/>
      <c r="K129" s="33"/>
    </row>
    <row r="130" spans="2:18" ht="27.75" customHeight="1" thickBot="1">
      <c r="C130" s="106" t="s">
        <v>45</v>
      </c>
      <c r="D130" s="107"/>
      <c r="E130" s="34" t="str">
        <f>IF($D$25&lt;&gt;"",IF(E121&lt;=E29*0.5,"OK","NG6"),"")</f>
        <v/>
      </c>
      <c r="F130" s="34" t="str">
        <f>IF($D$38&lt;&gt;"",IF(F121&lt;=E42*0.5,"OK","NG6"),"")</f>
        <v/>
      </c>
      <c r="G130" s="34" t="str">
        <f>IF($D$51&lt;&gt;"",IF(G121&lt;=E55*0.5,"OK","NG6"),"")</f>
        <v/>
      </c>
      <c r="H130" s="34" t="str">
        <f>IF($D$64&lt;&gt;"",IF(H121&lt;=E68*0.5,"OK","NG6"),"")</f>
        <v/>
      </c>
      <c r="I130" s="34" t="str">
        <f>IF($D$77&lt;&gt;"",IF(I121&lt;=E81*0.5,"OK","NG6"),"")</f>
        <v/>
      </c>
      <c r="J130" s="34" t="str">
        <f>IF($D$90&lt;&gt;"",IF(J121&lt;=E94*0.5,"OK","NG6"),"")</f>
        <v/>
      </c>
      <c r="K130" s="10"/>
    </row>
    <row r="131" spans="2:18" ht="27.75" customHeight="1" thickBot="1">
      <c r="C131" s="36" t="s">
        <v>44</v>
      </c>
      <c r="D131" s="37"/>
      <c r="E131" s="34" t="str">
        <f>IF($D$25&lt;&gt;"",IF(E122&lt;=E30*0.5,"OK","NG6"),"")</f>
        <v/>
      </c>
      <c r="F131" s="34" t="str">
        <f>IF($D$38&lt;&gt;"",IF(F122&lt;=E43*0.5,"OK","NG6"),"")</f>
        <v/>
      </c>
      <c r="G131" s="34" t="str">
        <f>IF($D$51&lt;&gt;"",IF(G122&lt;=E56*0.5,"OK","NG6"),"")</f>
        <v/>
      </c>
      <c r="H131" s="34" t="str">
        <f>IF($D$64&lt;&gt;"",IF(H122&lt;=E69*0.5,"OK","NG6"),"")</f>
        <v/>
      </c>
      <c r="I131" s="34" t="str">
        <f>IF($D$77&lt;&gt;"",IF(I122&lt;=E82*0.5,"OK","NG6"),"")</f>
        <v/>
      </c>
      <c r="J131" s="34" t="str">
        <f>IF($D$90&lt;&gt;"",IF(J122&lt;=E95*0.5,"OK","NG6"),"")</f>
        <v/>
      </c>
      <c r="K131" s="33"/>
    </row>
    <row r="132" spans="2:18" ht="27.75" customHeight="1" thickBot="1">
      <c r="C132" s="36" t="s">
        <v>43</v>
      </c>
      <c r="D132" s="37"/>
      <c r="E132" s="34" t="str">
        <f>IF($D$25&lt;&gt;"",IF(E123&lt;=E31*0.7,"OK","NG7"),"")</f>
        <v/>
      </c>
      <c r="F132" s="34" t="str">
        <f>IF($D$38&lt;&gt;"",IF(F123&lt;=E44*0.7,"OK","NG7"),"")</f>
        <v/>
      </c>
      <c r="G132" s="34" t="str">
        <f>IF($D$51&lt;&gt;"",IF(G123&lt;=E57*0.7,"OK","NG7"),"")</f>
        <v/>
      </c>
      <c r="H132" s="34" t="str">
        <f>IF($D$64&lt;&gt;"",IF(H123&lt;=E70*0.7,"OK","NG7"),"")</f>
        <v/>
      </c>
      <c r="I132" s="34" t="str">
        <f>IF($D$77&lt;&gt;"",IF(I123&lt;=E83*0.7,"OK","NG7"),"")</f>
        <v/>
      </c>
      <c r="J132" s="34" t="str">
        <f>IF($D$90&lt;&gt;"",IF(J123&lt;=E96*0.7,"OK","NG7"),"")</f>
        <v/>
      </c>
      <c r="K132" s="33"/>
    </row>
    <row r="133" spans="2:18" ht="27.75" customHeight="1" thickBot="1">
      <c r="C133" s="31" t="s">
        <v>39</v>
      </c>
      <c r="D133" s="32"/>
      <c r="E133" s="34" t="str">
        <f>IF($D$25&lt;&gt;"",IF(E124&lt;=E32*0.7,"OK","NG7"),"")</f>
        <v/>
      </c>
      <c r="F133" s="34" t="str">
        <f>IF($D$38&lt;&gt;"",IF(F124&lt;=E45*0.7,"OK","NG7"),"")</f>
        <v/>
      </c>
      <c r="G133" s="34" t="str">
        <f>IF($D$51&lt;&gt;"",IF(G124&lt;=E58*0.7,"OK","NG7"),"")</f>
        <v/>
      </c>
      <c r="H133" s="34" t="str">
        <f>IF($D$64&lt;&gt;"",IF(H124&lt;=E71*0.7,"OK","NG7"),"")</f>
        <v/>
      </c>
      <c r="I133" s="34" t="str">
        <f>IF($D$77&lt;&gt;"",IF(I124&lt;=E84*0.7,"OK","NG7"),"")</f>
        <v/>
      </c>
      <c r="J133" s="34" t="str">
        <f>IF($D$90&lt;&gt;"",IF(J124&lt;=E97*0.7,"OK","NG7"),"")</f>
        <v/>
      </c>
      <c r="K133" s="33"/>
      <c r="L133" s="56" t="s">
        <v>50</v>
      </c>
      <c r="M133" s="126" t="s">
        <v>51</v>
      </c>
      <c r="N133" s="127"/>
      <c r="O133" s="127"/>
      <c r="P133" s="127"/>
      <c r="Q133" s="127"/>
      <c r="R133" s="128"/>
    </row>
    <row r="134" spans="2:18" ht="27.75" customHeight="1" thickBot="1">
      <c r="C134" s="31" t="s">
        <v>40</v>
      </c>
      <c r="D134" s="32"/>
      <c r="E134" s="34" t="str">
        <f>IF($D$25&lt;&gt;"",IF(E125&lt;=E33*0.7,"OK","NG7"),"")</f>
        <v/>
      </c>
      <c r="F134" s="34" t="str">
        <f>IF($D$38&lt;&gt;"",IF(F125&lt;=E46*0.7,"OK","NG7"),"")</f>
        <v/>
      </c>
      <c r="G134" s="34" t="str">
        <f>IF($D$51&lt;&gt;"",IF(G125&lt;=E59*0.7,"OK","NG7"),"")</f>
        <v/>
      </c>
      <c r="H134" s="34" t="str">
        <f>IF($D$64&lt;&gt;"",IF(H125&lt;=E72*0.7,"OK","NG7"),"")</f>
        <v/>
      </c>
      <c r="I134" s="34" t="str">
        <f>IF($D$77&lt;&gt;"",IF(I125&lt;=E85*0.7,"OK","NG7"),"")</f>
        <v/>
      </c>
      <c r="J134" s="34" t="str">
        <f>IF($D$90&lt;&gt;"",IF(J125&lt;=E98*0.7,"OK","NG7"),"")</f>
        <v/>
      </c>
      <c r="K134" s="33"/>
      <c r="L134" s="44" t="s">
        <v>57</v>
      </c>
      <c r="M134" s="117" t="s">
        <v>94</v>
      </c>
      <c r="N134" s="118"/>
      <c r="O134" s="118"/>
      <c r="P134" s="118"/>
      <c r="Q134" s="118"/>
      <c r="R134" s="119"/>
    </row>
    <row r="135" spans="2:18" ht="27.75" customHeight="1" thickBot="1">
      <c r="C135" s="31" t="s">
        <v>41</v>
      </c>
      <c r="D135" s="32"/>
      <c r="E135" s="34" t="str">
        <f>IF($D$25&lt;&gt;"",IF(E126&lt;=E34*0.7,"OK","NG7"),"")</f>
        <v/>
      </c>
      <c r="F135" s="34" t="str">
        <f>IF($D$38&lt;&gt;"",IF(F126&lt;=E47*0.7,"OK","NG7"),"")</f>
        <v/>
      </c>
      <c r="G135" s="34" t="str">
        <f>IF($D$51&lt;&gt;"",IF(G126&lt;=E60*0.7,"OK","NG7"),"")</f>
        <v/>
      </c>
      <c r="H135" s="34" t="str">
        <f>IF($D$64&lt;&gt;"",IF(H126&lt;=E73*0.7,"OK","NG7"),"")</f>
        <v/>
      </c>
      <c r="I135" s="34" t="str">
        <f>IF($D$77&lt;&gt;"",IF(I126&lt;=E86*0.7,"OK","NG7"),"")</f>
        <v/>
      </c>
      <c r="J135" s="34" t="str">
        <f>IF($D$90&lt;&gt;"",IF(J126&lt;=E99*0.7,"OK","NG7"),"")</f>
        <v/>
      </c>
      <c r="K135" s="33"/>
      <c r="L135" s="45" t="s">
        <v>56</v>
      </c>
      <c r="M135" s="120" t="s">
        <v>88</v>
      </c>
      <c r="N135" s="121"/>
      <c r="O135" s="121"/>
      <c r="P135" s="121"/>
      <c r="Q135" s="121"/>
      <c r="R135" s="122"/>
    </row>
    <row r="136" spans="2:18" ht="33" customHeight="1" thickBot="1">
      <c r="C136" s="31" t="s">
        <v>42</v>
      </c>
      <c r="D136" s="32"/>
      <c r="E136" s="34" t="str">
        <f>IF($D$25&lt;&gt;"",IF(E127&lt;=E35*0.7,"OK","NG7"),"")</f>
        <v/>
      </c>
      <c r="F136" s="34" t="str">
        <f>IF($D$38&lt;&gt;"",IF(F127&lt;=E48*0.7,"OK","NG7"),"")</f>
        <v/>
      </c>
      <c r="G136" s="34" t="str">
        <f>IF($D$51&lt;&gt;"",IF(G127&lt;=E61*0.7,"OK","NG7"),"")</f>
        <v/>
      </c>
      <c r="H136" s="34" t="str">
        <f>IF($D$64&lt;&gt;"",IF(H127&lt;=E74*0.7,"OK","NG7"),"")</f>
        <v/>
      </c>
      <c r="I136" s="34" t="str">
        <f>IF($D$77&lt;&gt;"",IF(I127&lt;=E87*0.7,"OK","NG7"),"")</f>
        <v/>
      </c>
      <c r="J136" s="34" t="str">
        <f>IF($D$90&lt;&gt;"",IF(J127&lt;=E100*0.7,"OK","NG7"),"")</f>
        <v/>
      </c>
      <c r="K136" s="33"/>
      <c r="L136" s="46" t="s">
        <v>58</v>
      </c>
      <c r="M136" s="123" t="s">
        <v>89</v>
      </c>
      <c r="N136" s="124"/>
      <c r="O136" s="124"/>
      <c r="P136" s="124"/>
      <c r="Q136" s="124"/>
      <c r="R136" s="125"/>
    </row>
    <row r="137" spans="2:18" ht="28.5" customHeight="1"/>
    <row r="138" spans="2:18" ht="20.399999999999999" thickBot="1">
      <c r="B138" s="26" t="s">
        <v>85</v>
      </c>
    </row>
    <row r="139" spans="2:18" ht="27.75" customHeight="1" thickBot="1">
      <c r="C139" s="28"/>
      <c r="D139" s="47" t="s">
        <v>86</v>
      </c>
      <c r="E139" s="56" t="s">
        <v>25</v>
      </c>
      <c r="F139" s="13" t="s">
        <v>26</v>
      </c>
      <c r="G139" s="13" t="s">
        <v>27</v>
      </c>
      <c r="H139" s="13" t="s">
        <v>28</v>
      </c>
      <c r="I139" s="13" t="s">
        <v>29</v>
      </c>
      <c r="J139" s="57" t="s">
        <v>30</v>
      </c>
    </row>
    <row r="140" spans="2:18" ht="27.75" customHeight="1">
      <c r="C140" s="35" t="str">
        <f>C106</f>
        <v>人件費</v>
      </c>
      <c r="D140" s="43">
        <f>SUM(E140:J140)</f>
        <v>0</v>
      </c>
      <c r="E140" s="80" t="str">
        <f t="shared" ref="E140:G141" si="21">IF(E121="","",ROUNDDOWN(E121*70/50,0))</f>
        <v/>
      </c>
      <c r="F140" s="80" t="str">
        <f t="shared" si="21"/>
        <v/>
      </c>
      <c r="G140" s="80" t="str">
        <f t="shared" si="21"/>
        <v/>
      </c>
      <c r="H140" s="80" t="str">
        <f t="shared" ref="H140:J141" si="22">IF(H121="","",ROUNDDOWN(H121*70/50,0))</f>
        <v/>
      </c>
      <c r="I140" s="80" t="str">
        <f t="shared" si="22"/>
        <v/>
      </c>
      <c r="J140" s="80" t="str">
        <f t="shared" si="22"/>
        <v/>
      </c>
      <c r="K140" s="10"/>
      <c r="L140" s="10"/>
    </row>
    <row r="141" spans="2:18" ht="27.75" customHeight="1">
      <c r="C141" s="79" t="str">
        <f t="shared" ref="C141:C146" si="23">C107</f>
        <v>謝金</v>
      </c>
      <c r="D141" s="20">
        <f t="shared" ref="D141:D146" si="24">SUM(E141:J141)</f>
        <v>0</v>
      </c>
      <c r="E141" s="81" t="str">
        <f t="shared" si="21"/>
        <v/>
      </c>
      <c r="F141" s="81" t="str">
        <f t="shared" si="21"/>
        <v/>
      </c>
      <c r="G141" s="81" t="str">
        <f t="shared" si="21"/>
        <v/>
      </c>
      <c r="H141" s="81" t="str">
        <f t="shared" si="22"/>
        <v/>
      </c>
      <c r="I141" s="81" t="str">
        <f t="shared" si="22"/>
        <v/>
      </c>
      <c r="J141" s="81" t="str">
        <f t="shared" si="22"/>
        <v/>
      </c>
    </row>
    <row r="142" spans="2:18" ht="27.75" customHeight="1">
      <c r="C142" s="22" t="str">
        <f t="shared" si="23"/>
        <v>補助員人件費</v>
      </c>
      <c r="D142" s="20">
        <f t="shared" si="24"/>
        <v>0</v>
      </c>
      <c r="E142" s="81" t="str">
        <f t="shared" ref="E142:F146" si="25">IF(E123="","",E123)</f>
        <v/>
      </c>
      <c r="F142" s="81" t="str">
        <f t="shared" si="25"/>
        <v/>
      </c>
      <c r="G142" s="81" t="str">
        <f t="shared" ref="G142:J142" si="26">IF(G123="","",G123)</f>
        <v/>
      </c>
      <c r="H142" s="81" t="str">
        <f t="shared" si="26"/>
        <v/>
      </c>
      <c r="I142" s="81" t="str">
        <f t="shared" si="26"/>
        <v/>
      </c>
      <c r="J142" s="81" t="str">
        <f t="shared" si="26"/>
        <v/>
      </c>
    </row>
    <row r="143" spans="2:18" ht="27.75" customHeight="1">
      <c r="C143" s="22" t="str">
        <f t="shared" si="23"/>
        <v>広告費</v>
      </c>
      <c r="D143" s="20">
        <f t="shared" si="24"/>
        <v>0</v>
      </c>
      <c r="E143" s="81" t="str">
        <f t="shared" si="25"/>
        <v/>
      </c>
      <c r="F143" s="81" t="str">
        <f t="shared" si="25"/>
        <v/>
      </c>
      <c r="G143" s="81" t="str">
        <f t="shared" ref="G143:J146" si="27">IF(G124="","",G124)</f>
        <v/>
      </c>
      <c r="H143" s="81" t="str">
        <f t="shared" si="27"/>
        <v/>
      </c>
      <c r="I143" s="81" t="str">
        <f t="shared" si="27"/>
        <v/>
      </c>
      <c r="J143" s="81" t="str">
        <f t="shared" si="27"/>
        <v/>
      </c>
    </row>
    <row r="144" spans="2:18" ht="27.75" customHeight="1">
      <c r="C144" s="22" t="str">
        <f t="shared" si="23"/>
        <v>システム構築・運営費</v>
      </c>
      <c r="D144" s="20">
        <f t="shared" si="24"/>
        <v>0</v>
      </c>
      <c r="E144" s="81" t="str">
        <f t="shared" si="25"/>
        <v/>
      </c>
      <c r="F144" s="81" t="str">
        <f t="shared" si="25"/>
        <v/>
      </c>
      <c r="G144" s="81" t="str">
        <f t="shared" si="27"/>
        <v/>
      </c>
      <c r="H144" s="81" t="str">
        <f t="shared" si="27"/>
        <v/>
      </c>
      <c r="I144" s="81" t="str">
        <f t="shared" si="27"/>
        <v/>
      </c>
      <c r="J144" s="81" t="str">
        <f t="shared" si="27"/>
        <v/>
      </c>
    </row>
    <row r="145" spans="3:10" ht="27.75" customHeight="1">
      <c r="C145" s="22" t="str">
        <f t="shared" si="23"/>
        <v>その他経費</v>
      </c>
      <c r="D145" s="20">
        <f t="shared" si="24"/>
        <v>0</v>
      </c>
      <c r="E145" s="81" t="str">
        <f t="shared" si="25"/>
        <v/>
      </c>
      <c r="F145" s="81" t="str">
        <f t="shared" si="25"/>
        <v/>
      </c>
      <c r="G145" s="81" t="str">
        <f t="shared" si="27"/>
        <v/>
      </c>
      <c r="H145" s="81" t="str">
        <f t="shared" si="27"/>
        <v/>
      </c>
      <c r="I145" s="81" t="str">
        <f t="shared" si="27"/>
        <v/>
      </c>
      <c r="J145" s="81" t="str">
        <f t="shared" si="27"/>
        <v/>
      </c>
    </row>
    <row r="146" spans="3:10" ht="27.75" customHeight="1" thickBot="1">
      <c r="C146" s="23" t="str">
        <f t="shared" si="23"/>
        <v>リスキリング経費</v>
      </c>
      <c r="D146" s="21">
        <f t="shared" si="24"/>
        <v>0</v>
      </c>
      <c r="E146" s="40" t="str">
        <f t="shared" si="25"/>
        <v/>
      </c>
      <c r="F146" s="40" t="str">
        <f t="shared" si="25"/>
        <v/>
      </c>
      <c r="G146" s="40" t="str">
        <f t="shared" si="27"/>
        <v/>
      </c>
      <c r="H146" s="40" t="str">
        <f t="shared" si="27"/>
        <v/>
      </c>
      <c r="I146" s="40" t="str">
        <f t="shared" si="27"/>
        <v/>
      </c>
      <c r="J146" s="40" t="str">
        <f t="shared" si="27"/>
        <v/>
      </c>
    </row>
    <row r="147" spans="3:10" ht="27.75" customHeight="1" thickBot="1">
      <c r="C147" s="38" t="s">
        <v>12</v>
      </c>
      <c r="D147" s="77">
        <f>SUM(D140:D146)</f>
        <v>0</v>
      </c>
      <c r="E147" s="78">
        <f>SUM(E140:E146)</f>
        <v>0</v>
      </c>
      <c r="F147" s="78">
        <f t="shared" ref="F147:J147" si="28">SUM(F140:F146)</f>
        <v>0</v>
      </c>
      <c r="G147" s="78">
        <f t="shared" si="28"/>
        <v>0</v>
      </c>
      <c r="H147" s="78">
        <f t="shared" si="28"/>
        <v>0</v>
      </c>
      <c r="I147" s="78">
        <f t="shared" si="28"/>
        <v>0</v>
      </c>
      <c r="J147" s="78">
        <f t="shared" si="28"/>
        <v>0</v>
      </c>
    </row>
  </sheetData>
  <sheetProtection algorithmName="SHA-512" hashValue="lXIeblu3Q8CFZs+lzr3c6a0mZISfeOBUkVkV5zjsbOZh1U6NJpuYZ4Y0Yy1sll8aRDwrfgYz+UPfCsqMGgOcmg==" saltValue="z6eg8i63L4Nbzp3ihdOLdw==" spinCount="100000" sheet="1" selectLockedCells="1"/>
  <mergeCells count="67">
    <mergeCell ref="G9:H9"/>
    <mergeCell ref="G10:H10"/>
    <mergeCell ref="G11:H11"/>
    <mergeCell ref="G12:H12"/>
    <mergeCell ref="G4:H4"/>
    <mergeCell ref="G5:H5"/>
    <mergeCell ref="G6:H6"/>
    <mergeCell ref="G7:H7"/>
    <mergeCell ref="G8:H8"/>
    <mergeCell ref="I31:L31"/>
    <mergeCell ref="I32:L32"/>
    <mergeCell ref="H27:L28"/>
    <mergeCell ref="I29:L29"/>
    <mergeCell ref="I30:L30"/>
    <mergeCell ref="M134:R134"/>
    <mergeCell ref="M135:R135"/>
    <mergeCell ref="M136:R136"/>
    <mergeCell ref="M133:R133"/>
    <mergeCell ref="N106:N108"/>
    <mergeCell ref="M106:M108"/>
    <mergeCell ref="R110:S110"/>
    <mergeCell ref="R111:S111"/>
    <mergeCell ref="R112:S112"/>
    <mergeCell ref="R113:S113"/>
    <mergeCell ref="R109:S109"/>
    <mergeCell ref="K105:L105"/>
    <mergeCell ref="I105:J105"/>
    <mergeCell ref="C129:J129"/>
    <mergeCell ref="C130:D130"/>
    <mergeCell ref="G105:H105"/>
    <mergeCell ref="K106:K108"/>
    <mergeCell ref="I106:I108"/>
    <mergeCell ref="G111:H111"/>
    <mergeCell ref="G112:H112"/>
    <mergeCell ref="H106:H108"/>
    <mergeCell ref="G109:H109"/>
    <mergeCell ref="G110:H110"/>
    <mergeCell ref="D90:F90"/>
    <mergeCell ref="C92:C93"/>
    <mergeCell ref="E92:E93"/>
    <mergeCell ref="E66:E67"/>
    <mergeCell ref="C79:C80"/>
    <mergeCell ref="C66:C67"/>
    <mergeCell ref="E79:E80"/>
    <mergeCell ref="D77:F77"/>
    <mergeCell ref="F66:F67"/>
    <mergeCell ref="F79:F80"/>
    <mergeCell ref="F92:F93"/>
    <mergeCell ref="C27:C28"/>
    <mergeCell ref="D25:F25"/>
    <mergeCell ref="D38:F38"/>
    <mergeCell ref="E27:E28"/>
    <mergeCell ref="D64:F64"/>
    <mergeCell ref="C40:C41"/>
    <mergeCell ref="E40:E41"/>
    <mergeCell ref="C53:C54"/>
    <mergeCell ref="E53:E54"/>
    <mergeCell ref="D51:F51"/>
    <mergeCell ref="F27:F28"/>
    <mergeCell ref="F40:F41"/>
    <mergeCell ref="F53:F54"/>
    <mergeCell ref="E7:F7"/>
    <mergeCell ref="E12:F12"/>
    <mergeCell ref="E11:F11"/>
    <mergeCell ref="E10:F10"/>
    <mergeCell ref="E9:F9"/>
    <mergeCell ref="E8:F8"/>
  </mergeCells>
  <phoneticPr fontId="2"/>
  <conditionalFormatting sqref="G4:H12">
    <cfRule type="cellIs" dxfId="10" priority="7" operator="equal">
      <formula>"シート全体チェックがNGです。"</formula>
    </cfRule>
  </conditionalFormatting>
  <conditionalFormatting sqref="G7:H7">
    <cfRule type="cellIs" dxfId="9" priority="6" operator="equal">
      <formula>"代表事業者名を記入して下さい。"</formula>
    </cfRule>
  </conditionalFormatting>
  <conditionalFormatting sqref="G8:H8">
    <cfRule type="cellIs" dxfId="8" priority="5" operator="equal">
      <formula>"共同事業者名①を記入して下さい。"</formula>
    </cfRule>
  </conditionalFormatting>
  <conditionalFormatting sqref="G9:H9">
    <cfRule type="cellIs" dxfId="7" priority="4" operator="equal">
      <formula>"共同事業者名②を記入して下さい。"</formula>
    </cfRule>
  </conditionalFormatting>
  <conditionalFormatting sqref="G10:H10">
    <cfRule type="cellIs" dxfId="6" priority="3" operator="equal">
      <formula>"共同事業者名③を記入して下さい。"</formula>
    </cfRule>
  </conditionalFormatting>
  <conditionalFormatting sqref="G11:H11">
    <cfRule type="cellIs" dxfId="5" priority="2" operator="equal">
      <formula>"共同事業者名④を記入して下さい。"</formula>
    </cfRule>
  </conditionalFormatting>
  <conditionalFormatting sqref="G12:H12">
    <cfRule type="cellIs" dxfId="4" priority="1" operator="equal">
      <formula>"共同事業者名⑤を記入して下さい。"</formula>
    </cfRule>
  </conditionalFormatting>
  <conditionalFormatting sqref="H14">
    <cfRule type="expression" dxfId="3" priority="10">
      <formula>$H$14="OK"</formula>
    </cfRule>
    <cfRule type="expression" dxfId="2" priority="11">
      <formula>$H$14="NG"</formula>
    </cfRule>
  </conditionalFormatting>
  <dataValidations xWindow="284" yWindow="607"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D75:E75 D62:E62 D101:E101 D88:E88 D49:E49" xr:uid="{0EA998BC-F5EB-4009-9902-7D1316683EE5}">
      <formula1>1</formula1>
    </dataValidation>
    <dataValidation imeMode="on" allowBlank="1" showInputMessage="1" showErrorMessage="1" sqref="D38 D51 D64 D77 D90 D25" xr:uid="{1290BF0E-417C-4318-870F-A0F805BC9B5D}"/>
    <dataValidation type="whole" operator="greaterThanOrEqual" allowBlank="1" showInputMessage="1" showErrorMessage="1" errorTitle="入力が正しくありません" error="整数を入力してください" prompt="0以上の整数を入力してください" sqref="E121:J127 L106:L108" xr:uid="{707EB988-DD0E-4C2E-9BDE-8F7664EF4B04}">
      <formula1>0</formula1>
    </dataValidation>
    <dataValidation type="whole" operator="greaterThanOrEqual" allowBlank="1" showInputMessage="1" showErrorMessage="1" errorTitle="入力が正しくありません " error="1以上の整数を入力してください" prompt="1以上の整数を入力してください" sqref="D19:D21" xr:uid="{A2101926-7FB0-4683-8A29-BEC72AD509AB}">
      <formula1>1</formula1>
    </dataValidation>
    <dataValidation type="whole" operator="greaterThanOrEqual" allowBlank="1" showInputMessage="1" showErrorMessage="1" errorTitle="入力が正しくありません" error="整数を入力してください" sqref="D29:E35 D42:E48 D55:E61 D68:E74 D81:E87 D94:E100" xr:uid="{7FCC6FC9-DE0B-485B-8B5D-3F07BCB54D5B}">
      <formula1>0</formula1>
    </dataValidation>
  </dataValidations>
  <pageMargins left="0.7" right="0.7" top="0.75" bottom="0.75" header="0.3" footer="0.3"/>
  <pageSetup paperSize="9" scale="44" fitToHeight="0" orientation="portrait" verticalDpi="0" r:id="rId1"/>
  <extLst>
    <ext xmlns:x14="http://schemas.microsoft.com/office/spreadsheetml/2009/9/main" uri="{78C0D931-6437-407d-A8EE-F0AAD7539E65}">
      <x14:conditionalFormattings>
        <x14:conditionalFormatting xmlns:xm="http://schemas.microsoft.com/office/excel/2006/main">
          <x14:cfRule type="containsText" priority="18" operator="containsText" id="{AD696137-8782-4327-934F-0FBA81B7DE15}">
            <xm:f>NOT(ISERROR(SEARCH("NG",E130)))</xm:f>
            <xm:f>"NG"</xm:f>
            <x14:dxf>
              <font>
                <b/>
                <i val="0"/>
                <color rgb="FFFF0000"/>
              </font>
            </x14:dxf>
          </x14:cfRule>
          <xm:sqref>E130:J136</xm:sqref>
        </x14:conditionalFormatting>
        <x14:conditionalFormatting xmlns:xm="http://schemas.microsoft.com/office/excel/2006/main">
          <x14:cfRule type="containsText" priority="8" operator="containsText" id="{85F32071-4F5E-46F4-B303-DE061E003E2B}">
            <xm:f>NOT(ISERROR(SEARCH("NG",K121)))</xm:f>
            <xm:f>"NG"</xm:f>
            <x14:dxf>
              <font>
                <b/>
                <i val="0"/>
                <color rgb="FFFF0000"/>
              </font>
            </x14:dxf>
          </x14:cfRule>
          <xm:sqref>K121:K128</xm:sqref>
        </x14:conditionalFormatting>
        <x14:conditionalFormatting xmlns:xm="http://schemas.microsoft.com/office/excel/2006/main">
          <x14:cfRule type="containsText" priority="12" operator="containsText" id="{9D29CFF9-CF5D-484D-A420-5B474E24ECF1}">
            <xm:f>NOT(ISERROR(SEARCH("NG",N106)))</xm:f>
            <xm:f>"NG"</xm:f>
            <x14:dxf>
              <font>
                <b/>
                <i val="0"/>
                <color rgb="FFFF0000"/>
              </font>
            </x14:dxf>
          </x14:cfRule>
          <xm:sqref>N106:O108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2024-12-13T03:02:03Z</dcterms:modified>
</cp:coreProperties>
</file>